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1370" windowHeight="6120" activeTab="1"/>
  </bookViews>
  <sheets>
    <sheet name="1 Доходи" sheetId="1" r:id="rId1"/>
    <sheet name="2 Видатки" sheetId="2" r:id="rId2"/>
  </sheets>
  <definedNames>
    <definedName name="_xlnm.Print_Titles" localSheetId="0">'1 Доходи'!$12:$12</definedName>
    <definedName name="_xlnm.Print_Titles" localSheetId="1">'2 Видатки'!$1:$1</definedName>
    <definedName name="_xlnm.Print_Area" localSheetId="0">'1 Доходи'!$A$1:$G$73</definedName>
    <definedName name="_xlnm.Print_Area" localSheetId="1">'2 Видатки'!$A$1:$H$119</definedName>
  </definedNames>
  <calcPr fullCalcOnLoad="1"/>
</workbook>
</file>

<file path=xl/comments2.xml><?xml version="1.0" encoding="utf-8"?>
<comments xmlns="http://schemas.openxmlformats.org/spreadsheetml/2006/main">
  <authors>
    <author>U252111</author>
    <author>А</author>
  </authors>
  <commentList>
    <comment ref="A10" authorId="0">
      <text>
        <r>
          <rPr>
            <b/>
            <sz val="8"/>
            <rFont val="Tahoma"/>
            <family val="0"/>
          </rPr>
          <t>U252111:</t>
        </r>
        <r>
          <rPr>
            <sz val="8"/>
            <rFont val="Tahoma"/>
            <family val="0"/>
          </rPr>
          <t xml:space="preserve">
</t>
        </r>
      </text>
    </comment>
    <comment ref="A25" authorId="1">
      <text>
        <r>
          <rPr>
            <b/>
            <sz val="8"/>
            <rFont val="Tahoma"/>
            <family val="0"/>
          </rPr>
          <t>А:</t>
        </r>
        <r>
          <rPr>
            <sz val="8"/>
            <rFont val="Tahoma"/>
            <family val="0"/>
          </rPr>
          <t xml:space="preserve">
</t>
        </r>
      </text>
    </comment>
  </commentList>
</comments>
</file>

<file path=xl/sharedStrings.xml><?xml version="1.0" encoding="utf-8"?>
<sst xmlns="http://schemas.openxmlformats.org/spreadsheetml/2006/main" count="304" uniqueCount="250">
  <si>
    <t>Загальний фонд</t>
  </si>
  <si>
    <t>Спеціальний фонд</t>
  </si>
  <si>
    <t xml:space="preserve"> ВИДАТКИ</t>
  </si>
  <si>
    <t>010000</t>
  </si>
  <si>
    <t>Державне управління</t>
  </si>
  <si>
    <t>070000</t>
  </si>
  <si>
    <t>Освіта</t>
  </si>
  <si>
    <t>070201</t>
  </si>
  <si>
    <t>070303</t>
  </si>
  <si>
    <t>070401</t>
  </si>
  <si>
    <t>Позашкільні заклади освіти, заходи із позашкільної роботи з дітьми</t>
  </si>
  <si>
    <t>070802</t>
  </si>
  <si>
    <t>070804</t>
  </si>
  <si>
    <t>070805</t>
  </si>
  <si>
    <t>Групи централізованого господарського обслуговування</t>
  </si>
  <si>
    <t>070808</t>
  </si>
  <si>
    <t>080000</t>
  </si>
  <si>
    <t>Охорона здоров"я</t>
  </si>
  <si>
    <t>080101</t>
  </si>
  <si>
    <t>Лікарні</t>
  </si>
  <si>
    <t>081002</t>
  </si>
  <si>
    <t>Інші заходи по охороні здоров"я</t>
  </si>
  <si>
    <t>081009</t>
  </si>
  <si>
    <t>Забезпечення інсуліном хворих на цукровий діабет</t>
  </si>
  <si>
    <t>090000</t>
  </si>
  <si>
    <t>Соціальний захист та соц.забезпечення</t>
  </si>
  <si>
    <t>090201</t>
  </si>
  <si>
    <t>Пiльги ветеранам вiйни та працi, реабілітованим громадянам, які стали інвалідами внаслідок репресій, або є пенсіонерами на житлово-комунальні послуги</t>
  </si>
  <si>
    <t>090202</t>
  </si>
  <si>
    <t>Пільги ветеранам війни та праці, реабілітованим громадянам, які стали інвалідами внаслідок репресій, або є пенсіонерами на придбання твердого палива та скрапленого газу</t>
  </si>
  <si>
    <t>090204</t>
  </si>
  <si>
    <t>Пільги ветеранам    військової служби та ветеранам органів внутрішніх справ, ветеранам державної пожежної охорони, вдовам ветеранів військової служби, ветеранів органів внутрішніх справ та державної пожежної охорони,  а також звільненим із служби за віком, хворобою або вислугою років військовослужбовцям Служби безпеки, працівникам міліції, особам начальницького складу кримінально-виконавчої системи, державної пожежної охорони, дітям (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стали інвалідами при проходженні військової служби,  на житлово-комунальні послуги.</t>
  </si>
  <si>
    <t>090205</t>
  </si>
  <si>
    <t>Пільги ветеранам військової служби та органів внутрішніх справ, ветеранам державної пожежної охорони, ветеранам Державної служби спеціального зв'язку та захисту інформації України   на придбання твердого палива та скрапленого газу.</t>
  </si>
  <si>
    <t>090207</t>
  </si>
  <si>
    <t>Пільги громадянам, які постраждали внаслідок Чорнобильської катастрофи на житлово-комунальні послуги</t>
  </si>
  <si>
    <t>090208</t>
  </si>
  <si>
    <t>Пільги громадянам, які постраждали внаслідок Чорнобильської катастрофи на придбання твердого палива та скрапленого газу</t>
  </si>
  <si>
    <t>090210</t>
  </si>
  <si>
    <t xml:space="preserve">Пільги громадянам, передбачені пунктом "ї" частини першої статті 77 Основ законодавства про охорону здоров"я, частини другої статті 29 Основ законодавства про культуру, абзацом першим частини четвертої статті 57 Закону України "Про освіту" та житлових субсидій населенню на оплату електроенергії,природного газу, послуг тепло-водопостачання і водовідведення, квартирної плати, вивезення побутового сміття та рідких нечистот    </t>
  </si>
  <si>
    <t>090211</t>
  </si>
  <si>
    <t xml:space="preserve">Пільги, передбачені пунктом "ї" частини першої статті 77 Основ законодавства про охорону здоров"я, частини другої статті 29 Основ законодавства про культуру, абзацом першим частини четвертої статті 57 Закону України "Про освіту" та житлових субсидій населенню на придбання рідкого пічного побутового палива і скрапленого газу    </t>
  </si>
  <si>
    <t>090212</t>
  </si>
  <si>
    <t>Пільги на медичне обслуговування громадянам, які постраждали внаслідок Чорнобильської катастрофи</t>
  </si>
  <si>
    <t>090215</t>
  </si>
  <si>
    <t>Пільги багатодітним сім'ям на житлово-комунальні послуги</t>
  </si>
  <si>
    <t>090216</t>
  </si>
  <si>
    <t>Пільги багатодітним сім'ям на придбання твердого палива та скрапленого газу</t>
  </si>
  <si>
    <t>090302</t>
  </si>
  <si>
    <t>Допомога у зв"язку з вагітністю і пологами</t>
  </si>
  <si>
    <t>090303</t>
  </si>
  <si>
    <t xml:space="preserve">Допомога по догляду за дитиною віком до 3 років </t>
  </si>
  <si>
    <t>090304</t>
  </si>
  <si>
    <t>Одноразова допомога при народженні дитини</t>
  </si>
  <si>
    <t>090305</t>
  </si>
  <si>
    <t>Допомога на дітей,які перебувають під опікою чи піклуванням</t>
  </si>
  <si>
    <t>090306</t>
  </si>
  <si>
    <t>Допомога на дітей одиноким матерям</t>
  </si>
  <si>
    <t>090307</t>
  </si>
  <si>
    <t>Тимчасова державна допомога дітям</t>
  </si>
  <si>
    <t>090308</t>
  </si>
  <si>
    <t>Допомога при усиновленні дитини</t>
  </si>
  <si>
    <t>090401</t>
  </si>
  <si>
    <t xml:space="preserve">Державна соціальна  допомога малозабезпеченим сім"ям </t>
  </si>
  <si>
    <t>090405</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</si>
  <si>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</si>
  <si>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</si>
  <si>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палива та рідкого пічного побутового палива і скрапленого газу</t>
  </si>
  <si>
    <t>090412</t>
  </si>
  <si>
    <t>Інші видатки по соціальному захисту населення</t>
  </si>
  <si>
    <t>090417</t>
  </si>
  <si>
    <t>Витрати на поховання учасників бойових дій</t>
  </si>
  <si>
    <t>090802</t>
  </si>
  <si>
    <t>Інші програми соціального захисту неповнолітніх</t>
  </si>
  <si>
    <t>091101</t>
  </si>
  <si>
    <t>Утримання центрів соціальних служб для молоді</t>
  </si>
  <si>
    <t>091102</t>
  </si>
  <si>
    <t>Програми і заходи центрів соціальних служб для молоді</t>
  </si>
  <si>
    <t>091103</t>
  </si>
  <si>
    <t>Соціальні програми і заходи державних органів у справах молоді</t>
  </si>
  <si>
    <t>091104</t>
  </si>
  <si>
    <t>Соціальні програми і заходи державних органів у справах жінок</t>
  </si>
  <si>
    <t>091107</t>
  </si>
  <si>
    <t>Соціальні програми і заходи державних органів у справах сім"ї</t>
  </si>
  <si>
    <t>091204</t>
  </si>
  <si>
    <t>Територіальні центри і відділення соціальної допомоги на дому</t>
  </si>
  <si>
    <t>091209</t>
  </si>
  <si>
    <t>Фінансова підтримка громадських організацій, інвалідів, ветеранів</t>
  </si>
  <si>
    <t>091300</t>
  </si>
  <si>
    <t>Державна соціальна допомога інвалідам з  дитинства та дітям інвалідам</t>
  </si>
  <si>
    <t>100000</t>
  </si>
  <si>
    <t>Житлово-комунальне  господарство</t>
  </si>
  <si>
    <t>100203</t>
  </si>
  <si>
    <t>Благоустрій міст, сіл, селищ</t>
  </si>
  <si>
    <t>Культура і мистецтво</t>
  </si>
  <si>
    <t>Інші мистецькі заходи</t>
  </si>
  <si>
    <t>Бібліотеки</t>
  </si>
  <si>
    <t>Музеї і виставки</t>
  </si>
  <si>
    <t>Палаци і будинки культури</t>
  </si>
  <si>
    <t>Школи естетичного виховання дітей</t>
  </si>
  <si>
    <t>Інші культурно-освітні заходи</t>
  </si>
  <si>
    <t>Засоби масової інформації</t>
  </si>
  <si>
    <t>Періодичні видання</t>
  </si>
  <si>
    <t>Книговидання</t>
  </si>
  <si>
    <t>Фізична культура і спорт</t>
  </si>
  <si>
    <t>Проведення навчально-тренувальних зборів і змагань</t>
  </si>
  <si>
    <t>Утримання дитячо-юнацьких спортивних шкіл</t>
  </si>
  <si>
    <t>Утримання апарату управління ФСТ"Колос"</t>
  </si>
  <si>
    <t>Попередження та ліквідація надзвичайних ситуацій та наслідків стихійного лиха</t>
  </si>
  <si>
    <t>Видатки на запобігання та ліквідацію надзвичайних ситуацій</t>
  </si>
  <si>
    <t>Видатки, не віднесені до основних груп</t>
  </si>
  <si>
    <t>Резервний фонд</t>
  </si>
  <si>
    <t>Інші видатки</t>
  </si>
  <si>
    <t>Разом по загальному фонду</t>
  </si>
  <si>
    <t>Всього видатків загального фонду (з урахуванням трансфертів)</t>
  </si>
  <si>
    <t>Кредитування загального фонду</t>
  </si>
  <si>
    <t>Надання державного пільгового кредиту індивідуальним сільським забудовникам</t>
  </si>
  <si>
    <t>010116</t>
  </si>
  <si>
    <t>Органи  місцевого самоврядування</t>
  </si>
  <si>
    <t>Загальноосвітні  школи</t>
  </si>
  <si>
    <t>Охорона  здоров"я</t>
  </si>
  <si>
    <t xml:space="preserve">Соціальний  захист та соціальне забезпечення </t>
  </si>
  <si>
    <t>Територіальні  центри і відділення  соціальної допомоги  на  дому</t>
  </si>
  <si>
    <t>110000</t>
  </si>
  <si>
    <t>Культура  і  мистецтво</t>
  </si>
  <si>
    <t>110204</t>
  </si>
  <si>
    <t>110205</t>
  </si>
  <si>
    <t>150000</t>
  </si>
  <si>
    <t>Будівництво</t>
  </si>
  <si>
    <t>150101</t>
  </si>
  <si>
    <t>Капітальні видатки</t>
  </si>
  <si>
    <t>Всього видатків по спеціальному фонду</t>
  </si>
  <si>
    <t>Кредитування спеціального фонду:</t>
  </si>
  <si>
    <t>Повернення коштів, наданих для кредитування індивідуальних сільських забудовників</t>
  </si>
  <si>
    <t>Всього видатків:</t>
  </si>
  <si>
    <t xml:space="preserve">райдержадміністрації                                                      </t>
  </si>
  <si>
    <t>Звіт</t>
  </si>
  <si>
    <t xml:space="preserve">про виконання районного бюджету по загальному </t>
  </si>
  <si>
    <t>грн.</t>
  </si>
  <si>
    <t>КФК</t>
  </si>
  <si>
    <t>Показники за бюджетною класифікацією</t>
  </si>
  <si>
    <t xml:space="preserve">ДОХОДИ </t>
  </si>
  <si>
    <t>Неподаткові надходження</t>
  </si>
  <si>
    <t>Інші надходження</t>
  </si>
  <si>
    <t>Доходи від операцій з капіталом</t>
  </si>
  <si>
    <t>РАЗОМ ДОХОДІВ</t>
  </si>
  <si>
    <t>Офіційні трансферти</t>
  </si>
  <si>
    <t>Інші субвенції</t>
  </si>
  <si>
    <t>ВСЬОГО ДОХОДІВ ПО ЗАГАЛЬНОМУ ФОНДУ</t>
  </si>
  <si>
    <t>Власні надходження бюджетних установ</t>
  </si>
  <si>
    <t>ВСЬОГО ДОХОДІВ ПО СПЕЦІАЛЬНОМУ ФОНДУ</t>
  </si>
  <si>
    <t xml:space="preserve">ВСЬОГО ДОХОДІВ </t>
  </si>
  <si>
    <t>900201</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</si>
  <si>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</si>
  <si>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</si>
  <si>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"Про звіт про виконання районного бюджету</t>
  </si>
  <si>
    <t>Податок на прибуток підприємств та фінансових установ комунальної власності</t>
  </si>
  <si>
    <t>Частина чистого прибутку (доходу) державних унітарних підприємств та їх об’єднань, що вилучається до бюджету, та дивіденди (доход), нараховані на акції (частки, паї) господарських товариств, у статутних капіталах яких є державна власність</t>
  </si>
  <si>
    <t xml:space="preserve">Частина чистого прибутку (доходу) комунальних унітарних підприємств та їх об'єднань, що вилучається до бюджету </t>
  </si>
  <si>
    <t>Кошти від реалізації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</si>
  <si>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</si>
  <si>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Надходження від плати за послуги, що надаються бюджетними установами згідно із законодавством</t>
  </si>
  <si>
    <t>Податкові надходження  </t>
  </si>
  <si>
    <t>Податки на доходи, податки на прибуток, податки на збільшення ринкової вартості  </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</si>
  <si>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</si>
  <si>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</si>
  <si>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</si>
  <si>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</si>
  <si>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Інші неподаткові надходження</t>
  </si>
  <si>
    <t>субвенції</t>
  </si>
  <si>
    <t>Підтримка малого і середнього підприємництва </t>
  </si>
  <si>
    <t>Інші послуги, пов`язані з економічною діяльністю </t>
  </si>
  <si>
    <t xml:space="preserve">Виконано </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</si>
  <si>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 </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</si>
  <si>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</si>
  <si>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</si>
  <si>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</si>
  <si>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080800</t>
  </si>
  <si>
    <t>Загальноосвітні школи (в т. ч. школа-дитячий садок, інтернат при школі), спеціалізовані школи, ліцеї, гімназії, колегіуми</t>
  </si>
  <si>
    <t>Дитячі будинки (в т. ч. сімейного типу, прийомні сім`ї)</t>
  </si>
  <si>
    <t>Методична робота, інші заходи у сфері народної освіти</t>
  </si>
  <si>
    <t>Централізовані бухгалтерії обласних, міських, районних відділів освіти</t>
  </si>
  <si>
    <t>Допомога дітям-сиротам та дітям, позбавленим батьківського піклування, яким виповнюється 18 років</t>
  </si>
  <si>
    <t>Центри первинної медичної (медико-санітарної) допомоги</t>
  </si>
  <si>
    <t>Інші додаткові дотації </t>
  </si>
  <si>
    <r>
      <t>Податок на прибуток підприємств</t>
    </r>
    <r>
      <rPr>
        <sz val="12"/>
        <rFont val="Times New Roman"/>
        <family val="1"/>
      </rPr>
      <t> </t>
    </r>
  </si>
  <si>
    <r>
      <t>Доходи від власності та підприємницької діяльності</t>
    </r>
    <r>
      <rPr>
        <sz val="12"/>
        <rFont val="Times New Roman"/>
        <family val="1"/>
      </rPr>
      <t> </t>
    </r>
  </si>
  <si>
    <t xml:space="preserve">Інші надходження </t>
  </si>
  <si>
    <r>
      <t>Надходження від продажу основного капіталу</t>
    </r>
    <r>
      <rPr>
        <sz val="12"/>
        <rFont val="Times New Roman"/>
        <family val="1"/>
      </rPr>
      <t> </t>
    </r>
  </si>
  <si>
    <r>
      <t>Від органів державного управління</t>
    </r>
    <r>
      <rPr>
        <sz val="12"/>
        <rFont val="Times New Roman"/>
        <family val="1"/>
      </rPr>
      <t> </t>
    </r>
  </si>
  <si>
    <r>
      <t>Дотації</t>
    </r>
    <r>
      <rPr>
        <sz val="12"/>
        <rFont val="Times New Roman"/>
        <family val="1"/>
      </rPr>
      <t> </t>
    </r>
  </si>
  <si>
    <r>
      <t>Субвенції</t>
    </r>
    <r>
      <rPr>
        <sz val="12"/>
        <rFont val="Times New Roman"/>
        <family val="1"/>
      </rPr>
      <t> </t>
    </r>
  </si>
  <si>
    <r>
      <t>Інші джерела власних надходжень бюджетних установ</t>
    </r>
    <r>
      <rPr>
        <sz val="12"/>
        <rFont val="Times New Roman"/>
        <family val="1"/>
      </rPr>
      <t> </t>
    </r>
  </si>
  <si>
    <t>Захищені без 2610, субв.</t>
  </si>
  <si>
    <t>%</t>
  </si>
  <si>
    <t>Видатки без субвенцій</t>
  </si>
  <si>
    <t>Зарплата</t>
  </si>
  <si>
    <t>090413</t>
  </si>
  <si>
    <t>Допомога на догляд за інвалідом I чи II групи внаслідок психічного розладу</t>
  </si>
  <si>
    <t xml:space="preserve">Орендна плата за водні об’єкти (їх частини), що надаються в користування на умовах оренди Радою міністрів Автономної Республіки Крим, обласними, районними, Київською та Севастопольською міськими державними адміністраціями, місцевими радами </t>
  </si>
  <si>
    <t>Базова дотація</t>
  </si>
  <si>
    <t xml:space="preserve">Інші додаткові дотації </t>
  </si>
  <si>
    <t>Освітня субвенція з державного бюджету місцевим бюджетам</t>
  </si>
  <si>
    <t xml:space="preserve">Медична субвенція з державного бюджету місцевим бюджетам </t>
  </si>
  <si>
    <t>більше 200</t>
  </si>
  <si>
    <t>Начальник фінансового управління</t>
  </si>
  <si>
    <t>Л.І. Потапенко</t>
  </si>
  <si>
    <t>до рішення районної ради</t>
  </si>
  <si>
    <t>Надходження коштів від відшкодування втрат сільськогосподарського і лісогосподарського виробництва  </t>
  </si>
  <si>
    <t>Доходи від власності та підприємницької діяльності  </t>
  </si>
  <si>
    <t>Податок та збір на доходи фізичних осіб</t>
  </si>
  <si>
    <t>070806</t>
  </si>
  <si>
    <t>Інші заклади освіти</t>
  </si>
  <si>
    <t>Заходи та роботи з мобілізаційної підготовки місцевого значення</t>
  </si>
  <si>
    <t>Субвенція з місцевого бюджету державному бюджету на виконання програм соціально-економічного та культурного розвитку регіонів</t>
  </si>
  <si>
    <t>170000</t>
  </si>
  <si>
    <t>Транспорт, дорожнє господарство, зв`язок, телекомунікації та інформатика</t>
  </si>
  <si>
    <t>170703</t>
  </si>
  <si>
    <t>Видатки на проведення робіт, пов`язаних із будівництвом, реконструкцією, ремонтом та утриманням автомобільних доріг</t>
  </si>
  <si>
    <t>Бюджетні призначення на  2016 рік</t>
  </si>
  <si>
    <t>% виконання до бюджетних призначень на 2016 рік</t>
  </si>
  <si>
    <t>Надходження коштів з рахунків виборчих фондів  </t>
  </si>
  <si>
    <t>більше 200%</t>
  </si>
  <si>
    <t>070801</t>
  </si>
  <si>
    <t>Придбання підручників</t>
  </si>
  <si>
    <t>150122</t>
  </si>
  <si>
    <t>Інвестиційні проекти</t>
  </si>
  <si>
    <t>Додаток</t>
  </si>
  <si>
    <t>Плата за надання адміністративних послуг</t>
  </si>
  <si>
    <t>Адміністративний збір за проведення державної реєстрації юридичних осіб, фізичних осіб – підприємців та громадських формувань</t>
  </si>
  <si>
    <t>Адміністративний збір за державну реєстрацію речових прав на нерухоме майно та їх обтяжень</t>
  </si>
  <si>
    <t>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 фізичних осіб – підприємців та громадських формувань, а також плата за надання інших платних послуг</t>
  </si>
  <si>
    <t>Субвенція за рахунок залишку коштів медичної субвенції з державного бюджету місцевим бюджетам, що утворився на початок бюджетного періоду</t>
  </si>
  <si>
    <t>Субвенція з державного бюджету місцевим бюджетам на здійснення заходів щодо соціально-економічного розвитку окремих територій</t>
  </si>
  <si>
    <t>110201</t>
  </si>
  <si>
    <t>Від органів державного управління </t>
  </si>
  <si>
    <r>
      <t>Субвенції</t>
    </r>
    <r>
      <rPr>
        <b/>
        <sz val="12"/>
        <rFont val="Times New Roman"/>
        <family val="1"/>
      </rPr>
      <t> </t>
    </r>
  </si>
  <si>
    <t>Проведення місцевих виборів</t>
  </si>
  <si>
    <t>Субвенція з державного бюджету місцевим бюджетам на проведення виборів депутатів місцевих рад та сільських, селищних, міських голів</t>
  </si>
  <si>
    <t>Сільське і лісове господарство, рибне господарство та мисливство</t>
  </si>
  <si>
    <t>Програми в галузі сільського господарства, лісового господарства, рибальства та мисливства</t>
  </si>
  <si>
    <t>160000</t>
  </si>
  <si>
    <t>160903</t>
  </si>
  <si>
    <t>Запобігання та ліквідація надзвичайних ситуацій та наслідків стихійного лиха</t>
  </si>
  <si>
    <t xml:space="preserve"> ___  ______________ 2017 року</t>
  </si>
  <si>
    <t>за 2016 рік"</t>
  </si>
  <si>
    <t>та спеціальному фонду за 2016 рік</t>
  </si>
  <si>
    <t>Уточнені бюджетні призначення на 2016 рік</t>
  </si>
  <si>
    <t>% виконання до уточнених бюджетних призначень на 2016 рік</t>
  </si>
  <si>
    <t>Стабілізаційна дотація</t>
  </si>
</sst>
</file>

<file path=xl/styles.xml><?xml version="1.0" encoding="utf-8"?>
<styleSheet xmlns="http://schemas.openxmlformats.org/spreadsheetml/2006/main">
  <numFmts count="33">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0.000"/>
    <numFmt numFmtId="185" formatCode="0.0000"/>
    <numFmt numFmtId="186" formatCode="0.00000"/>
    <numFmt numFmtId="187" formatCode="#0.00"/>
    <numFmt numFmtId="188" formatCode="#,##0.0"/>
  </numFmts>
  <fonts count="43">
    <font>
      <sz val="10"/>
      <name val="Arial Cyr"/>
      <family val="0"/>
    </font>
    <font>
      <sz val="14"/>
      <name val="Times New Roman"/>
      <family val="1"/>
    </font>
    <font>
      <u val="single"/>
      <sz val="10"/>
      <color indexed="12"/>
      <name val="Arial Cyr"/>
      <family val="0"/>
    </font>
    <font>
      <u val="single"/>
      <sz val="10"/>
      <color indexed="36"/>
      <name val="Arial Cyr"/>
      <family val="0"/>
    </font>
    <font>
      <sz val="12"/>
      <name val="Times New Roman Cyr"/>
      <family val="1"/>
    </font>
    <font>
      <b/>
      <sz val="14"/>
      <name val="Times New Roman"/>
      <family val="1"/>
    </font>
    <font>
      <sz val="12"/>
      <name val="Times New Roman"/>
      <family val="1"/>
    </font>
    <font>
      <b/>
      <sz val="12"/>
      <name val="Times New Roman"/>
      <family val="1"/>
    </font>
    <font>
      <b/>
      <sz val="8"/>
      <name val="Tahoma"/>
      <family val="0"/>
    </font>
    <font>
      <sz val="8"/>
      <name val="Tahoma"/>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name val="Helv"/>
      <family val="0"/>
    </font>
    <font>
      <i/>
      <sz val="12"/>
      <name val="Times New Roman"/>
      <family val="1"/>
    </font>
    <font>
      <sz val="10"/>
      <name val="Times New Roman"/>
      <family val="1"/>
    </font>
    <font>
      <sz val="18"/>
      <name val="Times New Roman"/>
      <family val="1"/>
    </font>
    <font>
      <b/>
      <sz val="18"/>
      <name val="Times New Roman"/>
      <family val="1"/>
    </font>
    <font>
      <b/>
      <i/>
      <sz val="12"/>
      <name val="Times New Roman"/>
      <family val="1"/>
    </font>
    <font>
      <i/>
      <sz val="16"/>
      <name val="Times New Roman"/>
      <family val="1"/>
    </font>
    <font>
      <b/>
      <i/>
      <sz val="16"/>
      <name val="Times New Roman"/>
      <family val="1"/>
    </font>
    <font>
      <i/>
      <sz val="14"/>
      <name val="Times New Roman"/>
      <family val="1"/>
    </font>
    <font>
      <b/>
      <i/>
      <sz val="14"/>
      <name val="Times New Roman"/>
      <family val="1"/>
    </font>
    <font>
      <b/>
      <sz val="16"/>
      <name val="Times New Roman"/>
      <family val="1"/>
    </font>
    <font>
      <sz val="16"/>
      <name val="Times New Roman"/>
      <family val="1"/>
    </font>
    <font>
      <sz val="20"/>
      <name val="Times New Roman"/>
      <family val="1"/>
    </font>
    <font>
      <b/>
      <sz val="16"/>
      <name val="Arial Cyr"/>
      <family val="0"/>
    </font>
    <font>
      <sz val="22"/>
      <name val="Times New Roman"/>
      <family val="1"/>
    </font>
    <font>
      <b/>
      <sz val="8"/>
      <name val="Arial Cyr"/>
      <family val="2"/>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
      <patternFill patternType="solid">
        <fgColor indexed="13"/>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medium"/>
    </border>
    <border>
      <left style="thin"/>
      <right>
        <color indexed="63"/>
      </right>
      <top style="thin"/>
      <bottom style="thin"/>
    </border>
  </borders>
  <cellStyleXfs count="65">
    <xf numFmtId="0" fontId="27"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2" borderId="0" applyNumberFormat="0" applyBorder="0" applyAlignment="0" applyProtection="0"/>
    <xf numFmtId="0" fontId="26" fillId="5" borderId="0" applyNumberFormat="0" applyBorder="0" applyAlignment="0" applyProtection="0"/>
    <xf numFmtId="0" fontId="26" fillId="3"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6" borderId="0" applyNumberFormat="0" applyBorder="0" applyAlignment="0" applyProtection="0"/>
    <xf numFmtId="0" fontId="26" fillId="9" borderId="0" applyNumberFormat="0" applyBorder="0" applyAlignment="0" applyProtection="0"/>
    <xf numFmtId="0" fontId="26" fillId="3" borderId="0" applyNumberFormat="0" applyBorder="0" applyAlignment="0" applyProtection="0"/>
    <xf numFmtId="0" fontId="25" fillId="10"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6" borderId="0" applyNumberFormat="0" applyBorder="0" applyAlignment="0" applyProtection="0"/>
    <xf numFmtId="0" fontId="25" fillId="10" borderId="0" applyNumberFormat="0" applyBorder="0" applyAlignment="0" applyProtection="0"/>
    <xf numFmtId="0" fontId="25" fillId="3"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4" borderId="0" applyNumberFormat="0" applyBorder="0" applyAlignment="0" applyProtection="0"/>
    <xf numFmtId="0" fontId="17" fillId="3" borderId="1" applyNumberFormat="0" applyAlignment="0" applyProtection="0"/>
    <xf numFmtId="0" fontId="18" fillId="2" borderId="2" applyNumberFormat="0" applyAlignment="0" applyProtection="0"/>
    <xf numFmtId="0" fontId="19" fillId="2" borderId="1"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24" fillId="0" borderId="6" applyNumberFormat="0" applyFill="0" applyAlignment="0" applyProtection="0"/>
    <xf numFmtId="0" fontId="21" fillId="15" borderId="7" applyNumberFormat="0" applyAlignment="0" applyProtection="0"/>
    <xf numFmtId="0" fontId="10" fillId="0" borderId="0" applyNumberFormat="0" applyFill="0" applyBorder="0" applyAlignment="0" applyProtection="0"/>
    <xf numFmtId="0" fontId="16" fillId="8" borderId="0" applyNumberFormat="0" applyBorder="0" applyAlignment="0" applyProtection="0"/>
    <xf numFmtId="0" fontId="0" fillId="0" borderId="0">
      <alignment/>
      <protection/>
    </xf>
    <xf numFmtId="0" fontId="4" fillId="0" borderId="0">
      <alignment/>
      <protection/>
    </xf>
    <xf numFmtId="0" fontId="3" fillId="0" borderId="0" applyNumberFormat="0" applyFill="0" applyBorder="0" applyAlignment="0" applyProtection="0"/>
    <xf numFmtId="0" fontId="15" fillId="16" borderId="0" applyNumberFormat="0" applyBorder="0" applyAlignment="0" applyProtection="0"/>
    <xf numFmtId="0" fontId="23"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20" fillId="0" borderId="9" applyNumberFormat="0" applyFill="0" applyAlignment="0" applyProtection="0"/>
    <xf numFmtId="0" fontId="2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4" fillId="17" borderId="0" applyNumberFormat="0" applyBorder="0" applyAlignment="0" applyProtection="0"/>
  </cellStyleXfs>
  <cellXfs count="161">
    <xf numFmtId="0" fontId="0" fillId="0" borderId="0" xfId="0" applyAlignment="1">
      <alignment/>
    </xf>
    <xf numFmtId="0" fontId="1" fillId="0" borderId="10" xfId="0" applyFont="1" applyFill="1" applyBorder="1" applyAlignment="1">
      <alignment horizontal="center" vertical="top"/>
    </xf>
    <xf numFmtId="0" fontId="1" fillId="0" borderId="10" xfId="0" applyFont="1" applyFill="1" applyBorder="1" applyAlignment="1">
      <alignment horizontal="center" vertical="top" wrapText="1"/>
    </xf>
    <xf numFmtId="0" fontId="6" fillId="0" borderId="0" xfId="0" applyFont="1" applyFill="1" applyBorder="1" applyAlignment="1">
      <alignment horizontal="right" vertical="top"/>
    </xf>
    <xf numFmtId="0" fontId="6" fillId="0" borderId="0" xfId="0" applyFont="1" applyFill="1" applyBorder="1" applyAlignment="1">
      <alignment horizontal="center" vertical="top"/>
    </xf>
    <xf numFmtId="0" fontId="6" fillId="0" borderId="0" xfId="0" applyFont="1" applyFill="1" applyAlignment="1">
      <alignment horizontal="center" vertical="top"/>
    </xf>
    <xf numFmtId="0" fontId="38" fillId="0" borderId="0" xfId="0" applyFont="1" applyFill="1" applyBorder="1" applyAlignment="1">
      <alignment horizontal="right" vertical="top"/>
    </xf>
    <xf numFmtId="0" fontId="37" fillId="0" borderId="0" xfId="0" applyFont="1" applyFill="1" applyBorder="1" applyAlignment="1">
      <alignment horizontal="center" vertical="top"/>
    </xf>
    <xf numFmtId="0" fontId="37" fillId="0" borderId="0" xfId="0" applyFont="1" applyFill="1" applyAlignment="1">
      <alignment horizontal="center" vertical="top"/>
    </xf>
    <xf numFmtId="0" fontId="37" fillId="0" borderId="0" xfId="0" applyFont="1" applyFill="1" applyBorder="1" applyAlignment="1">
      <alignment vertical="top"/>
    </xf>
    <xf numFmtId="0" fontId="37" fillId="0" borderId="0" xfId="0" applyFont="1" applyFill="1" applyAlignment="1">
      <alignment vertical="top"/>
    </xf>
    <xf numFmtId="49" fontId="37" fillId="0" borderId="11" xfId="0" applyNumberFormat="1" applyFont="1" applyFill="1" applyBorder="1" applyAlignment="1">
      <alignment horizontal="center" vertical="top"/>
    </xf>
    <xf numFmtId="0" fontId="37" fillId="0" borderId="11" xfId="0" applyFont="1" applyFill="1" applyBorder="1" applyAlignment="1">
      <alignment vertical="top" wrapText="1"/>
    </xf>
    <xf numFmtId="0" fontId="7" fillId="0" borderId="0" xfId="0" applyFont="1" applyFill="1" applyBorder="1" applyAlignment="1">
      <alignment vertical="top"/>
    </xf>
    <xf numFmtId="0" fontId="7" fillId="0" borderId="0" xfId="0" applyFont="1" applyFill="1" applyAlignment="1">
      <alignment vertical="top"/>
    </xf>
    <xf numFmtId="49" fontId="37" fillId="0" borderId="10" xfId="0" applyNumberFormat="1" applyFont="1" applyFill="1" applyBorder="1" applyAlignment="1">
      <alignment horizontal="center" vertical="top"/>
    </xf>
    <xf numFmtId="0" fontId="37" fillId="0" borderId="10" xfId="0" applyFont="1" applyFill="1" applyBorder="1" applyAlignment="1">
      <alignment vertical="top" wrapText="1"/>
    </xf>
    <xf numFmtId="1" fontId="31" fillId="0" borderId="10" xfId="0" applyNumberFormat="1" applyFont="1" applyFill="1" applyBorder="1" applyAlignment="1">
      <alignment horizontal="center" vertical="top"/>
    </xf>
    <xf numFmtId="49" fontId="38" fillId="0" borderId="10" xfId="0" applyNumberFormat="1" applyFont="1" applyFill="1" applyBorder="1" applyAlignment="1">
      <alignment horizontal="center" vertical="top"/>
    </xf>
    <xf numFmtId="0" fontId="38" fillId="0" borderId="10" xfId="0" applyFont="1" applyFill="1" applyBorder="1" applyAlignment="1">
      <alignment vertical="center" wrapText="1"/>
    </xf>
    <xf numFmtId="1" fontId="30" fillId="0" borderId="10" xfId="0" applyNumberFormat="1" applyFont="1" applyFill="1" applyBorder="1" applyAlignment="1">
      <alignment horizontal="center" vertical="top"/>
    </xf>
    <xf numFmtId="0" fontId="38" fillId="0" borderId="10" xfId="0" applyFont="1" applyFill="1" applyBorder="1" applyAlignment="1">
      <alignment vertical="top" wrapText="1"/>
    </xf>
    <xf numFmtId="49" fontId="38" fillId="0" borderId="12" xfId="0" applyNumberFormat="1" applyFont="1" applyFill="1" applyBorder="1" applyAlignment="1">
      <alignment horizontal="center" vertical="top"/>
    </xf>
    <xf numFmtId="0" fontId="38" fillId="0" borderId="12" xfId="54" applyFont="1" applyFill="1" applyBorder="1" applyAlignment="1" applyProtection="1">
      <alignment vertical="center" wrapText="1"/>
      <protection/>
    </xf>
    <xf numFmtId="1" fontId="30" fillId="0" borderId="12" xfId="0" applyNumberFormat="1" applyFont="1" applyFill="1" applyBorder="1" applyAlignment="1">
      <alignment horizontal="center" vertical="top"/>
    </xf>
    <xf numFmtId="0" fontId="38" fillId="0" borderId="10" xfId="54" applyFont="1" applyFill="1" applyBorder="1" applyAlignment="1" applyProtection="1">
      <alignment vertical="center" wrapText="1"/>
      <protection/>
    </xf>
    <xf numFmtId="0" fontId="7" fillId="0" borderId="13" xfId="0" applyFont="1" applyFill="1" applyBorder="1" applyAlignment="1">
      <alignment vertical="top"/>
    </xf>
    <xf numFmtId="0" fontId="38" fillId="0" borderId="10" xfId="54" applyNumberFormat="1" applyFont="1" applyFill="1" applyBorder="1" applyAlignment="1" applyProtection="1">
      <alignment vertical="center" wrapText="1"/>
      <protection/>
    </xf>
    <xf numFmtId="2" fontId="30" fillId="0" borderId="10" xfId="53" applyNumberFormat="1" applyFont="1" applyFill="1" applyBorder="1" applyAlignment="1">
      <alignment horizontal="center" vertical="top"/>
      <protection/>
    </xf>
    <xf numFmtId="49" fontId="38" fillId="0" borderId="11" xfId="0" applyNumberFormat="1" applyFont="1" applyFill="1" applyBorder="1" applyAlignment="1">
      <alignment horizontal="center" vertical="top"/>
    </xf>
    <xf numFmtId="0" fontId="38" fillId="0" borderId="11" xfId="54" applyFont="1" applyFill="1" applyBorder="1" applyAlignment="1" applyProtection="1">
      <alignment vertical="center" wrapText="1"/>
      <protection/>
    </xf>
    <xf numFmtId="1" fontId="30" fillId="0" borderId="11" xfId="0" applyNumberFormat="1" applyFont="1" applyFill="1" applyBorder="1" applyAlignment="1">
      <alignment horizontal="center" vertical="top"/>
    </xf>
    <xf numFmtId="0" fontId="6" fillId="0" borderId="0" xfId="0" applyFont="1" applyFill="1" applyBorder="1" applyAlignment="1">
      <alignment horizontal="right"/>
    </xf>
    <xf numFmtId="0" fontId="38" fillId="0" borderId="11" xfId="54" applyNumberFormat="1" applyFont="1" applyFill="1" applyBorder="1" applyAlignment="1" applyProtection="1">
      <alignment vertical="center" wrapText="1"/>
      <protection/>
    </xf>
    <xf numFmtId="0" fontId="6" fillId="0" borderId="0" xfId="0" applyFont="1" applyFill="1" applyBorder="1" applyAlignment="1">
      <alignment vertical="top"/>
    </xf>
    <xf numFmtId="0" fontId="6" fillId="0" borderId="0" xfId="0" applyFont="1" applyFill="1" applyAlignment="1">
      <alignment vertical="top"/>
    </xf>
    <xf numFmtId="0" fontId="37" fillId="0" borderId="10" xfId="0" applyFont="1" applyFill="1" applyBorder="1" applyAlignment="1">
      <alignment horizontal="center" vertical="top"/>
    </xf>
    <xf numFmtId="0" fontId="38" fillId="0" borderId="10" xfId="0" applyFont="1" applyFill="1" applyBorder="1" applyAlignment="1">
      <alignment horizontal="center" vertical="top"/>
    </xf>
    <xf numFmtId="0" fontId="7" fillId="0" borderId="0" xfId="0" applyFont="1" applyFill="1" applyBorder="1" applyAlignment="1">
      <alignment horizontal="right" vertical="top"/>
    </xf>
    <xf numFmtId="1" fontId="30" fillId="0" borderId="10" xfId="0" applyNumberFormat="1" applyFont="1" applyFill="1" applyBorder="1" applyAlignment="1">
      <alignment horizontal="center" vertical="top"/>
    </xf>
    <xf numFmtId="2" fontId="6" fillId="0" borderId="0" xfId="0" applyNumberFormat="1" applyFont="1" applyFill="1" applyBorder="1" applyAlignment="1">
      <alignment vertical="top"/>
    </xf>
    <xf numFmtId="1" fontId="7" fillId="0" borderId="0" xfId="0" applyNumberFormat="1" applyFont="1" applyFill="1" applyBorder="1" applyAlignment="1">
      <alignment vertical="top"/>
    </xf>
    <xf numFmtId="1" fontId="6" fillId="0" borderId="0" xfId="0" applyNumberFormat="1" applyFont="1" applyFill="1" applyBorder="1" applyAlignment="1">
      <alignment vertical="top"/>
    </xf>
    <xf numFmtId="3" fontId="6" fillId="0" borderId="0" xfId="0" applyNumberFormat="1" applyFont="1" applyFill="1" applyBorder="1" applyAlignment="1">
      <alignment vertical="top"/>
    </xf>
    <xf numFmtId="0" fontId="38" fillId="0" borderId="12" xfId="0" applyFont="1" applyFill="1" applyBorder="1" applyAlignment="1">
      <alignment horizontal="center" vertical="top"/>
    </xf>
    <xf numFmtId="0" fontId="38" fillId="0" borderId="12" xfId="0" applyFont="1" applyFill="1" applyBorder="1" applyAlignment="1">
      <alignment vertical="top" wrapText="1"/>
    </xf>
    <xf numFmtId="1" fontId="31" fillId="0" borderId="11" xfId="0" applyNumberFormat="1" applyFont="1" applyFill="1" applyBorder="1" applyAlignment="1">
      <alignment horizontal="center" vertical="top"/>
    </xf>
    <xf numFmtId="1" fontId="31" fillId="0" borderId="12" xfId="0" applyNumberFormat="1" applyFont="1" applyFill="1" applyBorder="1" applyAlignment="1">
      <alignment horizontal="center" vertical="top"/>
    </xf>
    <xf numFmtId="49" fontId="37" fillId="0" borderId="12" xfId="0" applyNumberFormat="1" applyFont="1" applyFill="1" applyBorder="1" applyAlignment="1">
      <alignment horizontal="center" vertical="top"/>
    </xf>
    <xf numFmtId="0" fontId="37" fillId="0" borderId="12" xfId="0" applyFont="1" applyFill="1" applyBorder="1" applyAlignment="1">
      <alignment vertical="top" wrapText="1"/>
    </xf>
    <xf numFmtId="0" fontId="6" fillId="18" borderId="0" xfId="0" applyFont="1" applyFill="1" applyBorder="1" applyAlignment="1">
      <alignment vertical="top"/>
    </xf>
    <xf numFmtId="0" fontId="6" fillId="18" borderId="0" xfId="0" applyFont="1" applyFill="1" applyAlignment="1">
      <alignment vertical="top"/>
    </xf>
    <xf numFmtId="0" fontId="1" fillId="0" borderId="11" xfId="0" applyFont="1" applyFill="1" applyBorder="1" applyAlignment="1">
      <alignment horizontal="left" vertical="top"/>
    </xf>
    <xf numFmtId="0" fontId="37" fillId="0" borderId="10" xfId="0" applyFont="1" applyFill="1" applyBorder="1" applyAlignment="1">
      <alignment horizontal="center" vertical="center" wrapText="1"/>
    </xf>
    <xf numFmtId="0" fontId="1" fillId="0" borderId="0" xfId="0" applyFont="1" applyFill="1" applyBorder="1" applyAlignment="1">
      <alignment horizontal="left" vertical="top"/>
    </xf>
    <xf numFmtId="0" fontId="37" fillId="0" borderId="0" xfId="0" applyFont="1" applyFill="1" applyBorder="1" applyAlignment="1">
      <alignment horizontal="center" vertical="center" wrapText="1"/>
    </xf>
    <xf numFmtId="1" fontId="31" fillId="0" borderId="0" xfId="0" applyNumberFormat="1" applyFont="1" applyFill="1" applyBorder="1" applyAlignment="1">
      <alignment horizontal="center" vertical="top"/>
    </xf>
    <xf numFmtId="180" fontId="31" fillId="0" borderId="0" xfId="0" applyNumberFormat="1" applyFont="1" applyFill="1" applyBorder="1" applyAlignment="1">
      <alignment horizontal="center" vertical="top"/>
    </xf>
    <xf numFmtId="0" fontId="6" fillId="0" borderId="0" xfId="0" applyFont="1" applyFill="1" applyAlignment="1">
      <alignment horizontal="left" vertical="top"/>
    </xf>
    <xf numFmtId="0" fontId="31" fillId="0" borderId="0" xfId="0" applyFont="1" applyFill="1" applyBorder="1" applyAlignment="1">
      <alignment/>
    </xf>
    <xf numFmtId="0" fontId="31" fillId="0" borderId="0" xfId="0" applyFont="1" applyFill="1" applyAlignment="1">
      <alignment/>
    </xf>
    <xf numFmtId="0" fontId="6" fillId="0" borderId="0" xfId="0" applyFont="1" applyFill="1" applyAlignment="1">
      <alignment vertical="top" wrapText="1"/>
    </xf>
    <xf numFmtId="1" fontId="5" fillId="0" borderId="0" xfId="0" applyNumberFormat="1" applyFont="1" applyFill="1" applyBorder="1" applyAlignment="1">
      <alignment horizontal="center" vertical="top"/>
    </xf>
    <xf numFmtId="0" fontId="39" fillId="0" borderId="0" xfId="0" applyFont="1" applyFill="1" applyAlignment="1">
      <alignment horizontal="right" vertical="top"/>
    </xf>
    <xf numFmtId="0" fontId="39" fillId="0" borderId="0" xfId="0" applyFont="1" applyFill="1" applyAlignment="1">
      <alignment horizontal="right" vertical="top" wrapText="1"/>
    </xf>
    <xf numFmtId="180" fontId="39" fillId="0" borderId="0" xfId="0" applyNumberFormat="1" applyFont="1" applyFill="1" applyAlignment="1">
      <alignment horizontal="center" vertical="top"/>
    </xf>
    <xf numFmtId="0" fontId="38" fillId="0" borderId="10" xfId="53" applyFont="1" applyFill="1" applyBorder="1" quotePrefix="1">
      <alignment/>
      <protection/>
    </xf>
    <xf numFmtId="0" fontId="38" fillId="0" borderId="10" xfId="53" applyFont="1" applyFill="1" applyBorder="1">
      <alignment/>
      <protection/>
    </xf>
    <xf numFmtId="0" fontId="37" fillId="0" borderId="10" xfId="53" applyFont="1" applyFill="1" applyBorder="1" quotePrefix="1">
      <alignment/>
      <protection/>
    </xf>
    <xf numFmtId="0" fontId="37" fillId="0" borderId="10" xfId="53" applyFont="1" applyFill="1" applyBorder="1">
      <alignment/>
      <protection/>
    </xf>
    <xf numFmtId="4" fontId="6" fillId="0" borderId="10" xfId="0" applyNumberFormat="1" applyFont="1" applyFill="1" applyBorder="1" applyAlignment="1">
      <alignment horizontal="right" vertical="center"/>
    </xf>
    <xf numFmtId="2" fontId="31" fillId="0" borderId="10" xfId="53" applyNumberFormat="1" applyFont="1" applyFill="1" applyBorder="1" applyAlignment="1">
      <alignment horizontal="center" vertical="top"/>
      <protection/>
    </xf>
    <xf numFmtId="180" fontId="31" fillId="0" borderId="11" xfId="0" applyNumberFormat="1" applyFont="1" applyFill="1" applyBorder="1" applyAlignment="1">
      <alignment horizontal="center" vertical="top"/>
    </xf>
    <xf numFmtId="180" fontId="30" fillId="0" borderId="11" xfId="0" applyNumberFormat="1" applyFont="1" applyFill="1" applyBorder="1" applyAlignment="1">
      <alignment horizontal="center" vertical="top"/>
    </xf>
    <xf numFmtId="1" fontId="30" fillId="0" borderId="10" xfId="53" applyNumberFormat="1" applyFont="1" applyFill="1" applyBorder="1" applyAlignment="1">
      <alignment horizontal="center" vertical="top"/>
      <protection/>
    </xf>
    <xf numFmtId="0" fontId="31" fillId="0" borderId="0" xfId="0" applyFont="1" applyFill="1" applyAlignment="1">
      <alignment horizontal="center" vertical="top"/>
    </xf>
    <xf numFmtId="0" fontId="1" fillId="0" borderId="0" xfId="0" applyFont="1" applyFill="1" applyAlignment="1">
      <alignment horizontal="center" vertical="top"/>
    </xf>
    <xf numFmtId="1" fontId="39" fillId="0" borderId="0" xfId="0" applyNumberFormat="1" applyFont="1" applyFill="1" applyAlignment="1">
      <alignment horizontal="center" vertical="top"/>
    </xf>
    <xf numFmtId="1" fontId="30" fillId="0" borderId="0" xfId="0" applyNumberFormat="1" applyFont="1" applyFill="1" applyAlignment="1">
      <alignment horizontal="center" vertical="top"/>
    </xf>
    <xf numFmtId="3" fontId="6" fillId="0" borderId="0" xfId="0" applyNumberFormat="1" applyFont="1" applyFill="1" applyAlignment="1">
      <alignment horizontal="center" vertical="top"/>
    </xf>
    <xf numFmtId="1" fontId="1" fillId="0" borderId="0" xfId="0" applyNumberFormat="1" applyFont="1" applyFill="1" applyAlignment="1">
      <alignment horizontal="center" vertical="top"/>
    </xf>
    <xf numFmtId="1" fontId="38" fillId="0" borderId="0" xfId="0" applyNumberFormat="1" applyFont="1" applyFill="1" applyAlignment="1">
      <alignment horizontal="center" vertical="top"/>
    </xf>
    <xf numFmtId="1" fontId="6" fillId="0" borderId="0" xfId="0" applyNumberFormat="1" applyFont="1" applyFill="1" applyAlignment="1">
      <alignment horizontal="center" vertical="top"/>
    </xf>
    <xf numFmtId="0" fontId="30" fillId="0" borderId="0" xfId="0" applyFont="1" applyFill="1" applyAlignment="1">
      <alignment horizontal="center" vertical="top"/>
    </xf>
    <xf numFmtId="2" fontId="6" fillId="0" borderId="0" xfId="0" applyNumberFormat="1" applyFont="1" applyFill="1" applyAlignment="1">
      <alignment horizontal="center" vertical="top"/>
    </xf>
    <xf numFmtId="187" fontId="40" fillId="0" borderId="10" xfId="53" applyNumberFormat="1" applyFont="1" applyFill="1" applyBorder="1" applyAlignment="1">
      <alignment horizontal="center" vertical="top" wrapText="1"/>
      <protection/>
    </xf>
    <xf numFmtId="2" fontId="38" fillId="0" borderId="0" xfId="0" applyNumberFormat="1" applyFont="1" applyFill="1" applyAlignment="1">
      <alignment horizontal="center" vertical="top"/>
    </xf>
    <xf numFmtId="0" fontId="38" fillId="0" borderId="0" xfId="0" applyFont="1" applyFill="1" applyAlignment="1">
      <alignment horizontal="center" vertical="top"/>
    </xf>
    <xf numFmtId="1" fontId="41" fillId="0" borderId="0" xfId="0" applyNumberFormat="1" applyFont="1" applyFill="1" applyAlignment="1">
      <alignment horizontal="center" vertical="top"/>
    </xf>
    <xf numFmtId="0" fontId="6" fillId="2" borderId="0" xfId="0" applyFont="1" applyFill="1" applyBorder="1" applyAlignment="1">
      <alignment horizontal="left" vertical="top"/>
    </xf>
    <xf numFmtId="0" fontId="30" fillId="2" borderId="0" xfId="0" applyFont="1" applyFill="1" applyAlignment="1">
      <alignment vertical="top" wrapText="1"/>
    </xf>
    <xf numFmtId="0" fontId="30" fillId="2" borderId="0" xfId="0" applyFont="1" applyFill="1" applyAlignment="1">
      <alignment horizontal="center" vertical="top"/>
    </xf>
    <xf numFmtId="0" fontId="30" fillId="2" borderId="0" xfId="0" applyFont="1" applyFill="1" applyAlignment="1">
      <alignment horizontal="left" vertical="top"/>
    </xf>
    <xf numFmtId="0" fontId="1" fillId="2" borderId="0" xfId="0" applyFont="1" applyFill="1" applyAlignment="1">
      <alignment horizontal="center" vertical="top"/>
    </xf>
    <xf numFmtId="0" fontId="1" fillId="2" borderId="0" xfId="0" applyFont="1" applyFill="1" applyAlignment="1">
      <alignment vertical="top"/>
    </xf>
    <xf numFmtId="0" fontId="1" fillId="2" borderId="0" xfId="0" applyFont="1" applyFill="1" applyAlignment="1">
      <alignment vertical="top" wrapText="1"/>
    </xf>
    <xf numFmtId="0" fontId="6" fillId="2" borderId="10" xfId="0" applyFont="1" applyFill="1" applyBorder="1" applyAlignment="1">
      <alignment horizontal="center" vertical="top" wrapText="1"/>
    </xf>
    <xf numFmtId="0" fontId="6" fillId="2" borderId="14" xfId="0" applyFont="1" applyFill="1" applyBorder="1" applyAlignment="1">
      <alignment horizontal="center" vertical="top" wrapText="1"/>
    </xf>
    <xf numFmtId="0" fontId="1" fillId="2" borderId="0" xfId="0" applyFont="1" applyFill="1" applyAlignment="1">
      <alignment horizontal="center" vertical="top" wrapText="1"/>
    </xf>
    <xf numFmtId="0" fontId="6" fillId="2" borderId="12" xfId="0" applyFont="1" applyFill="1" applyBorder="1" applyAlignment="1">
      <alignment horizontal="center" vertical="top"/>
    </xf>
    <xf numFmtId="0" fontId="6" fillId="2" borderId="15" xfId="0" applyFont="1" applyFill="1" applyBorder="1" applyAlignment="1">
      <alignment horizontal="center" vertical="top" wrapText="1"/>
    </xf>
    <xf numFmtId="0" fontId="6" fillId="2" borderId="12" xfId="0" applyFont="1" applyFill="1" applyBorder="1" applyAlignment="1">
      <alignment horizontal="center" vertical="top" wrapText="1"/>
    </xf>
    <xf numFmtId="0" fontId="37" fillId="2" borderId="16" xfId="0" applyFont="1" applyFill="1" applyBorder="1" applyAlignment="1">
      <alignment horizontal="left" vertical="top"/>
    </xf>
    <xf numFmtId="0" fontId="37" fillId="2" borderId="17" xfId="0" applyFont="1" applyFill="1" applyBorder="1" applyAlignment="1">
      <alignment horizontal="center" vertical="top" wrapText="1"/>
    </xf>
    <xf numFmtId="0" fontId="37" fillId="2" borderId="17" xfId="0" applyFont="1" applyFill="1" applyBorder="1" applyAlignment="1">
      <alignment horizontal="center" vertical="top"/>
    </xf>
    <xf numFmtId="0" fontId="38" fillId="2" borderId="17" xfId="0" applyFont="1" applyFill="1" applyBorder="1" applyAlignment="1">
      <alignment horizontal="center" vertical="top"/>
    </xf>
    <xf numFmtId="0" fontId="38" fillId="2" borderId="15" xfId="0" applyFont="1" applyFill="1" applyBorder="1" applyAlignment="1">
      <alignment horizontal="center" vertical="top"/>
    </xf>
    <xf numFmtId="0" fontId="38" fillId="2" borderId="0" xfId="0" applyFont="1" applyFill="1" applyAlignment="1">
      <alignment vertical="top"/>
    </xf>
    <xf numFmtId="0" fontId="33" fillId="2" borderId="0" xfId="0" applyFont="1" applyFill="1" applyBorder="1" applyAlignment="1">
      <alignment vertical="top"/>
    </xf>
    <xf numFmtId="0" fontId="34" fillId="2" borderId="0" xfId="0" applyFont="1" applyFill="1" applyBorder="1" applyAlignment="1">
      <alignment vertical="top"/>
    </xf>
    <xf numFmtId="0" fontId="5" fillId="2" borderId="0" xfId="0" applyFont="1" applyFill="1" applyAlignment="1">
      <alignment vertical="top"/>
    </xf>
    <xf numFmtId="0" fontId="7" fillId="2" borderId="10" xfId="0" applyFont="1" applyFill="1" applyBorder="1" applyAlignment="1">
      <alignment horizontal="left" vertical="top"/>
    </xf>
    <xf numFmtId="0" fontId="7" fillId="2" borderId="10" xfId="0" applyFont="1" applyFill="1" applyBorder="1" applyAlignment="1">
      <alignment vertical="top" wrapText="1"/>
    </xf>
    <xf numFmtId="4" fontId="6" fillId="2" borderId="10" xfId="0" applyNumberFormat="1" applyFont="1" applyFill="1" applyBorder="1" applyAlignment="1">
      <alignment horizontal="right" vertical="center"/>
    </xf>
    <xf numFmtId="0" fontId="6" fillId="2" borderId="10" xfId="0" applyFont="1" applyFill="1" applyBorder="1" applyAlignment="1">
      <alignment horizontal="left" vertical="top"/>
    </xf>
    <xf numFmtId="0" fontId="28" fillId="2" borderId="10" xfId="0" applyFont="1" applyFill="1" applyBorder="1" applyAlignment="1">
      <alignment vertical="top" wrapText="1"/>
    </xf>
    <xf numFmtId="0" fontId="6" fillId="2" borderId="10" xfId="0" applyFont="1" applyFill="1" applyBorder="1" applyAlignment="1">
      <alignment vertical="top" wrapText="1"/>
    </xf>
    <xf numFmtId="4" fontId="7" fillId="2" borderId="10" xfId="0" applyNumberFormat="1" applyFont="1" applyFill="1" applyBorder="1" applyAlignment="1">
      <alignment horizontal="right" vertical="center"/>
    </xf>
    <xf numFmtId="0" fontId="6" fillId="2" borderId="10" xfId="0" applyFont="1" applyFill="1" applyBorder="1" applyAlignment="1">
      <alignment horizontal="left" vertical="top" wrapText="1"/>
    </xf>
    <xf numFmtId="0" fontId="7" fillId="2" borderId="10" xfId="0" applyFont="1" applyFill="1" applyBorder="1" applyAlignment="1">
      <alignment horizontal="left" vertical="top" wrapText="1"/>
    </xf>
    <xf numFmtId="4" fontId="6" fillId="0" borderId="10" xfId="0" applyNumberFormat="1" applyFont="1" applyBorder="1" applyAlignment="1">
      <alignment horizontal="right" vertical="center"/>
    </xf>
    <xf numFmtId="0" fontId="35" fillId="2" borderId="0" xfId="0" applyFont="1" applyFill="1" applyAlignment="1">
      <alignment vertical="top"/>
    </xf>
    <xf numFmtId="4" fontId="36" fillId="2" borderId="0" xfId="0" applyNumberFormat="1" applyFont="1" applyFill="1" applyAlignment="1">
      <alignment vertical="top"/>
    </xf>
    <xf numFmtId="0" fontId="36" fillId="2" borderId="0" xfId="0" applyFont="1" applyFill="1" applyAlignment="1">
      <alignment vertical="top"/>
    </xf>
    <xf numFmtId="0" fontId="29" fillId="2" borderId="10" xfId="0" applyFont="1" applyFill="1" applyBorder="1" applyAlignment="1">
      <alignment vertical="center" wrapText="1"/>
    </xf>
    <xf numFmtId="0" fontId="1" fillId="2" borderId="0" xfId="0" applyFont="1" applyFill="1" applyBorder="1" applyAlignment="1">
      <alignment vertical="top"/>
    </xf>
    <xf numFmtId="0" fontId="5" fillId="2" borderId="0" xfId="0" applyFont="1" applyFill="1" applyBorder="1" applyAlignment="1">
      <alignment vertical="top"/>
    </xf>
    <xf numFmtId="0" fontId="5" fillId="2" borderId="18" xfId="0" applyFont="1" applyFill="1" applyBorder="1" applyAlignment="1">
      <alignment vertical="top"/>
    </xf>
    <xf numFmtId="0" fontId="1" fillId="2" borderId="0" xfId="0" applyFont="1" applyFill="1" applyBorder="1" applyAlignment="1">
      <alignment vertical="top" wrapText="1"/>
    </xf>
    <xf numFmtId="0" fontId="6" fillId="0" borderId="10" xfId="0" applyFont="1" applyFill="1" applyBorder="1" applyAlignment="1">
      <alignment horizontal="center" vertical="top" wrapText="1"/>
    </xf>
    <xf numFmtId="0" fontId="6" fillId="2" borderId="10" xfId="0" applyFont="1" applyFill="1" applyBorder="1" applyAlignment="1">
      <alignment vertical="center" wrapText="1"/>
    </xf>
    <xf numFmtId="4" fontId="32" fillId="2" borderId="10" xfId="0" applyNumberFormat="1" applyFont="1" applyFill="1" applyBorder="1" applyAlignment="1">
      <alignment horizontal="right" vertical="center"/>
    </xf>
    <xf numFmtId="2" fontId="37" fillId="0" borderId="10" xfId="0" applyNumberFormat="1" applyFont="1" applyBorder="1" applyAlignment="1" quotePrefix="1">
      <alignment vertical="center" wrapText="1"/>
    </xf>
    <xf numFmtId="2" fontId="38" fillId="0" borderId="10" xfId="0" applyNumberFormat="1" applyFont="1" applyBorder="1" applyAlignment="1" quotePrefix="1">
      <alignment vertical="center" wrapText="1"/>
    </xf>
    <xf numFmtId="2" fontId="5" fillId="0" borderId="10" xfId="0" applyNumberFormat="1" applyFont="1" applyBorder="1" applyAlignment="1" quotePrefix="1">
      <alignment vertical="center" wrapText="1"/>
    </xf>
    <xf numFmtId="2" fontId="1" fillId="0" borderId="10" xfId="0" applyNumberFormat="1" applyFont="1" applyBorder="1" applyAlignment="1" quotePrefix="1">
      <alignment vertical="center" wrapText="1"/>
    </xf>
    <xf numFmtId="0" fontId="34" fillId="2" borderId="16" xfId="0" applyFont="1" applyFill="1" applyBorder="1" applyAlignment="1">
      <alignment horizontal="left" vertical="top"/>
    </xf>
    <xf numFmtId="0" fontId="34" fillId="2" borderId="17" xfId="0" applyFont="1" applyFill="1" applyBorder="1" applyAlignment="1">
      <alignment horizontal="center" vertical="top" wrapText="1"/>
    </xf>
    <xf numFmtId="3" fontId="34" fillId="2" borderId="17" xfId="0" applyNumberFormat="1" applyFont="1" applyFill="1" applyBorder="1" applyAlignment="1">
      <alignment horizontal="center" vertical="top"/>
    </xf>
    <xf numFmtId="180" fontId="33" fillId="2" borderId="17" xfId="0" applyNumberFormat="1" applyFont="1" applyFill="1" applyBorder="1" applyAlignment="1" applyProtection="1">
      <alignment horizontal="center" vertical="top"/>
      <protection/>
    </xf>
    <xf numFmtId="180" fontId="33" fillId="2" borderId="15" xfId="0" applyNumberFormat="1" applyFont="1" applyFill="1" applyBorder="1" applyAlignment="1" applyProtection="1">
      <alignment horizontal="center" vertical="top"/>
      <protection/>
    </xf>
    <xf numFmtId="0" fontId="7" fillId="2" borderId="10" xfId="0" applyFont="1" applyFill="1" applyBorder="1" applyAlignment="1">
      <alignment vertical="top"/>
    </xf>
    <xf numFmtId="4" fontId="6" fillId="8" borderId="10" xfId="0" applyNumberFormat="1" applyFont="1" applyFill="1" applyBorder="1" applyAlignment="1" applyProtection="1">
      <alignment horizontal="right" vertical="center"/>
      <protection/>
    </xf>
    <xf numFmtId="187" fontId="6" fillId="2" borderId="10" xfId="0" applyNumberFormat="1" applyFont="1" applyFill="1" applyBorder="1" applyAlignment="1">
      <alignment horizontal="right" vertical="center"/>
    </xf>
    <xf numFmtId="0" fontId="32" fillId="2" borderId="10" xfId="0" applyFont="1" applyFill="1" applyBorder="1" applyAlignment="1">
      <alignment vertical="top" wrapText="1"/>
    </xf>
    <xf numFmtId="4" fontId="29" fillId="8" borderId="10" xfId="0" applyNumberFormat="1" applyFont="1" applyFill="1" applyBorder="1" applyAlignment="1" applyProtection="1">
      <alignment horizontal="right" vertical="center"/>
      <protection/>
    </xf>
    <xf numFmtId="187" fontId="6" fillId="0" borderId="10" xfId="0" applyNumberFormat="1" applyFont="1" applyBorder="1" applyAlignment="1">
      <alignment horizontal="right" vertical="center"/>
    </xf>
    <xf numFmtId="187" fontId="6" fillId="0" borderId="10" xfId="0" applyNumberFormat="1" applyFont="1" applyFill="1" applyBorder="1" applyAlignment="1">
      <alignment horizontal="right" vertical="center"/>
    </xf>
    <xf numFmtId="0" fontId="34" fillId="2" borderId="10" xfId="0" applyFont="1" applyFill="1" applyBorder="1" applyAlignment="1">
      <alignment horizontal="left" vertical="top"/>
    </xf>
    <xf numFmtId="0" fontId="34" fillId="2" borderId="10" xfId="0" applyFont="1" applyFill="1" applyBorder="1" applyAlignment="1">
      <alignment horizontal="center" vertical="top" wrapText="1"/>
    </xf>
    <xf numFmtId="4" fontId="7" fillId="2" borderId="10" xfId="0" applyNumberFormat="1" applyFont="1" applyFill="1" applyBorder="1" applyAlignment="1" applyProtection="1">
      <alignment horizontal="right" vertical="center"/>
      <protection/>
    </xf>
    <xf numFmtId="0" fontId="31" fillId="2" borderId="0" xfId="0" applyFont="1" applyFill="1" applyAlignment="1">
      <alignment horizontal="center" vertical="top" wrapText="1"/>
    </xf>
    <xf numFmtId="0" fontId="37" fillId="0" borderId="19" xfId="0" applyFont="1" applyFill="1" applyBorder="1" applyAlignment="1">
      <alignment horizontal="center" vertical="top"/>
    </xf>
    <xf numFmtId="0" fontId="37" fillId="0" borderId="13" xfId="0" applyFont="1" applyFill="1" applyBorder="1" applyAlignment="1">
      <alignment horizontal="center" vertical="top"/>
    </xf>
    <xf numFmtId="0" fontId="37" fillId="0" borderId="14" xfId="0" applyFont="1" applyFill="1" applyBorder="1" applyAlignment="1">
      <alignment horizontal="center" vertical="top"/>
    </xf>
    <xf numFmtId="0" fontId="34" fillId="0" borderId="19" xfId="0" applyFont="1" applyFill="1" applyBorder="1" applyAlignment="1">
      <alignment horizontal="center" vertical="top"/>
    </xf>
    <xf numFmtId="0" fontId="34" fillId="0" borderId="13" xfId="0" applyFont="1" applyFill="1" applyBorder="1" applyAlignment="1">
      <alignment horizontal="center" vertical="top"/>
    </xf>
    <xf numFmtId="0" fontId="34" fillId="0" borderId="14" xfId="0" applyFont="1" applyFill="1" applyBorder="1" applyAlignment="1">
      <alignment horizontal="center" vertical="top"/>
    </xf>
    <xf numFmtId="0" fontId="34" fillId="0" borderId="19" xfId="0" applyFont="1" applyFill="1" applyBorder="1" applyAlignment="1">
      <alignment horizontal="center" vertical="top" wrapText="1"/>
    </xf>
    <xf numFmtId="0" fontId="34" fillId="0" borderId="13" xfId="0" applyFont="1" applyFill="1" applyBorder="1" applyAlignment="1">
      <alignment horizontal="center" vertical="top" wrapText="1"/>
    </xf>
    <xf numFmtId="0" fontId="34" fillId="0" borderId="14" xfId="0" applyFont="1" applyFill="1" applyBorder="1" applyAlignment="1">
      <alignment horizontal="center" vertical="top"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2 Видатки" xfId="53"/>
    <cellStyle name="Обычный_ZV1PIV98"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C132"/>
  <sheetViews>
    <sheetView view="pageBreakPreview" zoomScale="75" zoomScaleNormal="75" zoomScaleSheetLayoutView="75" zoomScalePageLayoutView="0" workbookViewId="0" topLeftCell="A58">
      <selection activeCell="B67" sqref="B67"/>
    </sheetView>
  </sheetViews>
  <sheetFormatPr defaultColWidth="9.00390625" defaultRowHeight="12.75"/>
  <cols>
    <col min="1" max="1" width="12.875" style="114" customWidth="1"/>
    <col min="2" max="2" width="106.875" style="95" customWidth="1"/>
    <col min="3" max="3" width="18.875" style="93" customWidth="1"/>
    <col min="4" max="4" width="20.00390625" style="93" customWidth="1"/>
    <col min="5" max="5" width="18.00390625" style="93" customWidth="1"/>
    <col min="6" max="6" width="18.375" style="93" customWidth="1"/>
    <col min="7" max="7" width="20.75390625" style="93" customWidth="1"/>
    <col min="8" max="8" width="5.375" style="94" customWidth="1"/>
    <col min="9" max="9" width="18.25390625" style="94" bestFit="1" customWidth="1"/>
    <col min="10" max="16384" width="9.125" style="94" customWidth="1"/>
  </cols>
  <sheetData>
    <row r="1" spans="1:4" ht="26.25" customHeight="1">
      <c r="A1" s="89"/>
      <c r="B1" s="90"/>
      <c r="C1" s="91"/>
      <c r="D1" s="92" t="s">
        <v>227</v>
      </c>
    </row>
    <row r="2" spans="1:4" ht="26.25" customHeight="1">
      <c r="A2" s="89"/>
      <c r="B2" s="90"/>
      <c r="C2" s="91"/>
      <c r="D2" s="92" t="s">
        <v>207</v>
      </c>
    </row>
    <row r="3" spans="1:4" ht="26.25" customHeight="1">
      <c r="A3" s="89"/>
      <c r="B3" s="90"/>
      <c r="C3" s="91"/>
      <c r="D3" s="92" t="s">
        <v>244</v>
      </c>
    </row>
    <row r="4" spans="1:4" ht="26.25" customHeight="1">
      <c r="A4" s="89"/>
      <c r="B4" s="90"/>
      <c r="C4" s="91"/>
      <c r="D4" s="92" t="s">
        <v>155</v>
      </c>
    </row>
    <row r="5" spans="1:4" ht="26.25" customHeight="1">
      <c r="A5" s="89"/>
      <c r="B5" s="90"/>
      <c r="C5" s="91"/>
      <c r="D5" s="92" t="s">
        <v>245</v>
      </c>
    </row>
    <row r="6" spans="1:5" ht="3.75" customHeight="1">
      <c r="A6" s="89"/>
      <c r="B6" s="90"/>
      <c r="C6" s="91"/>
      <c r="D6" s="91"/>
      <c r="E6" s="92"/>
    </row>
    <row r="7" spans="1:5" ht="21.75" customHeight="1">
      <c r="A7" s="89"/>
      <c r="B7" s="151" t="s">
        <v>136</v>
      </c>
      <c r="C7" s="151"/>
      <c r="D7" s="151"/>
      <c r="E7" s="91"/>
    </row>
    <row r="8" spans="1:5" ht="22.5" customHeight="1">
      <c r="A8" s="89"/>
      <c r="B8" s="151" t="s">
        <v>137</v>
      </c>
      <c r="C8" s="151"/>
      <c r="D8" s="151"/>
      <c r="E8" s="91"/>
    </row>
    <row r="9" spans="1:5" ht="22.5" customHeight="1">
      <c r="A9" s="89"/>
      <c r="B9" s="151" t="s">
        <v>246</v>
      </c>
      <c r="C9" s="151"/>
      <c r="D9" s="151"/>
      <c r="E9" s="91"/>
    </row>
    <row r="10" spans="1:7" ht="17.25" customHeight="1">
      <c r="A10" s="89"/>
      <c r="G10" s="93" t="s">
        <v>138</v>
      </c>
    </row>
    <row r="11" spans="1:7" s="98" customFormat="1" ht="81" customHeight="1">
      <c r="A11" s="96" t="s">
        <v>139</v>
      </c>
      <c r="B11" s="97" t="s">
        <v>140</v>
      </c>
      <c r="C11" s="96" t="s">
        <v>219</v>
      </c>
      <c r="D11" s="129" t="s">
        <v>247</v>
      </c>
      <c r="E11" s="96" t="s">
        <v>172</v>
      </c>
      <c r="F11" s="96" t="s">
        <v>220</v>
      </c>
      <c r="G11" s="96" t="s">
        <v>248</v>
      </c>
    </row>
    <row r="12" spans="1:7" s="93" customFormat="1" ht="16.5" customHeight="1">
      <c r="A12" s="99">
        <v>1</v>
      </c>
      <c r="B12" s="100">
        <v>2</v>
      </c>
      <c r="C12" s="99">
        <v>3</v>
      </c>
      <c r="D12" s="101">
        <v>4</v>
      </c>
      <c r="E12" s="99">
        <v>5</v>
      </c>
      <c r="F12" s="99">
        <v>6</v>
      </c>
      <c r="G12" s="99">
        <v>7</v>
      </c>
    </row>
    <row r="13" spans="1:7" s="107" customFormat="1" ht="20.25">
      <c r="A13" s="102"/>
      <c r="B13" s="103" t="s">
        <v>141</v>
      </c>
      <c r="C13" s="104"/>
      <c r="D13" s="104"/>
      <c r="E13" s="104"/>
      <c r="F13" s="105"/>
      <c r="G13" s="106"/>
    </row>
    <row r="14" spans="1:8" s="109" customFormat="1" ht="18" customHeight="1">
      <c r="A14" s="136"/>
      <c r="B14" s="137" t="s">
        <v>0</v>
      </c>
      <c r="C14" s="138"/>
      <c r="D14" s="138"/>
      <c r="E14" s="138"/>
      <c r="F14" s="139"/>
      <c r="G14" s="140"/>
      <c r="H14" s="108"/>
    </row>
    <row r="15" spans="1:8" s="110" customFormat="1" ht="18.75">
      <c r="A15" s="111">
        <v>10000000</v>
      </c>
      <c r="B15" s="141" t="s">
        <v>162</v>
      </c>
      <c r="C15" s="117">
        <f>SUM(C16,)</f>
        <v>63716000</v>
      </c>
      <c r="D15" s="117">
        <f>SUM(D16,)</f>
        <v>69745457</v>
      </c>
      <c r="E15" s="117">
        <f>SUM(E16,)</f>
        <v>70005041.38</v>
      </c>
      <c r="F15" s="142">
        <f>IF(C15=0,"",E15/C15*100)</f>
        <v>109.87042717684726</v>
      </c>
      <c r="G15" s="142">
        <f>IF(D15=0,"",E15/D15*100)</f>
        <v>100.37218822725613</v>
      </c>
      <c r="H15" s="94"/>
    </row>
    <row r="16" spans="1:8" s="110" customFormat="1" ht="18.75">
      <c r="A16" s="111">
        <v>11000000</v>
      </c>
      <c r="B16" s="112" t="s">
        <v>163</v>
      </c>
      <c r="C16" s="113">
        <f>SUM(C17,C22)</f>
        <v>63716000</v>
      </c>
      <c r="D16" s="113">
        <f>SUM(D17,D22)</f>
        <v>69745457</v>
      </c>
      <c r="E16" s="113">
        <f>SUM(E17,E22)</f>
        <v>70005041.38</v>
      </c>
      <c r="F16" s="142">
        <f aca="true" t="shared" si="0" ref="F16:F73">IF(C16=0,"",E16/C16*100)</f>
        <v>109.87042717684726</v>
      </c>
      <c r="G16" s="142">
        <f aca="true" t="shared" si="1" ref="G16:G73">IF(D16=0,"",E16/D16*100)</f>
        <v>100.37218822725613</v>
      </c>
      <c r="H16" s="94"/>
    </row>
    <row r="17" spans="1:8" s="110" customFormat="1" ht="18.75">
      <c r="A17" s="114">
        <v>11010000</v>
      </c>
      <c r="B17" s="115" t="s">
        <v>210</v>
      </c>
      <c r="C17" s="113">
        <f>SUM(C18:C21)</f>
        <v>63706000</v>
      </c>
      <c r="D17" s="113">
        <f>SUM(D18:D21)</f>
        <v>69735457</v>
      </c>
      <c r="E17" s="113">
        <f>SUM(E18:E21)</f>
        <v>69987203.03999999</v>
      </c>
      <c r="F17" s="142">
        <f t="shared" si="0"/>
        <v>109.85967262110319</v>
      </c>
      <c r="G17" s="142">
        <f t="shared" si="1"/>
        <v>100.36100149168018</v>
      </c>
      <c r="H17" s="94"/>
    </row>
    <row r="18" spans="1:8" s="110" customFormat="1" ht="31.5">
      <c r="A18" s="114">
        <v>11010100</v>
      </c>
      <c r="B18" s="116" t="s">
        <v>164</v>
      </c>
      <c r="C18" s="113">
        <v>31649000</v>
      </c>
      <c r="D18" s="143">
        <v>36728457</v>
      </c>
      <c r="E18" s="143">
        <v>39543844.35</v>
      </c>
      <c r="F18" s="142">
        <f t="shared" si="0"/>
        <v>124.94500410755474</v>
      </c>
      <c r="G18" s="142">
        <f t="shared" si="1"/>
        <v>107.66541145466579</v>
      </c>
      <c r="H18" s="94"/>
    </row>
    <row r="19" spans="1:7" ht="47.25">
      <c r="A19" s="114">
        <v>11010200</v>
      </c>
      <c r="B19" s="116" t="s">
        <v>165</v>
      </c>
      <c r="C19" s="113">
        <v>28854000</v>
      </c>
      <c r="D19" s="143">
        <v>28854000</v>
      </c>
      <c r="E19" s="143">
        <v>25433837.56</v>
      </c>
      <c r="F19" s="142">
        <f t="shared" si="0"/>
        <v>88.14666098287933</v>
      </c>
      <c r="G19" s="142">
        <f t="shared" si="1"/>
        <v>88.14666098287933</v>
      </c>
    </row>
    <row r="20" spans="1:7" ht="31.5">
      <c r="A20" s="114">
        <v>11010400</v>
      </c>
      <c r="B20" s="116" t="s">
        <v>166</v>
      </c>
      <c r="C20" s="113">
        <v>2885000</v>
      </c>
      <c r="D20" s="143">
        <v>3735000</v>
      </c>
      <c r="E20" s="143">
        <v>4555038.42</v>
      </c>
      <c r="F20" s="142">
        <f t="shared" si="0"/>
        <v>157.88694696707105</v>
      </c>
      <c r="G20" s="142">
        <f t="shared" si="1"/>
        <v>121.95551325301204</v>
      </c>
    </row>
    <row r="21" spans="1:7" ht="31.5">
      <c r="A21" s="114">
        <v>11010500</v>
      </c>
      <c r="B21" s="116" t="s">
        <v>167</v>
      </c>
      <c r="C21" s="113">
        <v>318000</v>
      </c>
      <c r="D21" s="143">
        <v>418000</v>
      </c>
      <c r="E21" s="143">
        <v>454482.71</v>
      </c>
      <c r="F21" s="142">
        <f t="shared" si="0"/>
        <v>142.91909119496856</v>
      </c>
      <c r="G21" s="142">
        <f t="shared" si="1"/>
        <v>108.72792105263159</v>
      </c>
    </row>
    <row r="22" spans="1:7" ht="18.75">
      <c r="A22" s="114">
        <v>11020000</v>
      </c>
      <c r="B22" s="144" t="s">
        <v>185</v>
      </c>
      <c r="C22" s="113">
        <f>SUM(C23)</f>
        <v>10000</v>
      </c>
      <c r="D22" s="113">
        <f>SUM(D23)</f>
        <v>10000</v>
      </c>
      <c r="E22" s="113">
        <f>SUM(E23)</f>
        <v>17838.34</v>
      </c>
      <c r="F22" s="142">
        <f t="shared" si="0"/>
        <v>178.3834</v>
      </c>
      <c r="G22" s="142">
        <f t="shared" si="1"/>
        <v>178.3834</v>
      </c>
    </row>
    <row r="23" spans="1:7" ht="18.75">
      <c r="A23" s="114">
        <v>11020200</v>
      </c>
      <c r="B23" s="116" t="s">
        <v>156</v>
      </c>
      <c r="C23" s="113">
        <v>10000</v>
      </c>
      <c r="D23" s="113">
        <v>10000</v>
      </c>
      <c r="E23" s="113">
        <v>17838.34</v>
      </c>
      <c r="F23" s="142">
        <f t="shared" si="0"/>
        <v>178.3834</v>
      </c>
      <c r="G23" s="142">
        <f t="shared" si="1"/>
        <v>178.3834</v>
      </c>
    </row>
    <row r="24" spans="1:8" s="110" customFormat="1" ht="18.75">
      <c r="A24" s="111">
        <v>20000000</v>
      </c>
      <c r="B24" s="119" t="s">
        <v>142</v>
      </c>
      <c r="C24" s="117">
        <f>SUM(C25,C34,C32,C28)</f>
        <v>107000</v>
      </c>
      <c r="D24" s="117">
        <f>SUM(D25,D34,D32,D28)</f>
        <v>384400</v>
      </c>
      <c r="E24" s="117">
        <f>SUM(E25,E34,E32,E28)</f>
        <v>515802.9</v>
      </c>
      <c r="F24" s="145" t="s">
        <v>204</v>
      </c>
      <c r="G24" s="142">
        <f t="shared" si="1"/>
        <v>134.1838969823101</v>
      </c>
      <c r="H24" s="94"/>
    </row>
    <row r="25" spans="1:7" ht="18.75">
      <c r="A25" s="111">
        <v>21000000</v>
      </c>
      <c r="B25" s="112" t="s">
        <v>186</v>
      </c>
      <c r="C25" s="113">
        <f>SUM(C26,)</f>
        <v>7000</v>
      </c>
      <c r="D25" s="113">
        <f>SUM(D26,)</f>
        <v>7000</v>
      </c>
      <c r="E25" s="113">
        <f>SUM(E26,)</f>
        <v>22851</v>
      </c>
      <c r="F25" s="145" t="s">
        <v>204</v>
      </c>
      <c r="G25" s="145" t="s">
        <v>204</v>
      </c>
    </row>
    <row r="26" spans="1:7" ht="47.25">
      <c r="A26" s="114">
        <v>21010000</v>
      </c>
      <c r="B26" s="116" t="s">
        <v>157</v>
      </c>
      <c r="C26" s="113">
        <f>SUM(C27)</f>
        <v>7000</v>
      </c>
      <c r="D26" s="113">
        <f>SUM(D27)</f>
        <v>7000</v>
      </c>
      <c r="E26" s="113">
        <f>SUM(E27)</f>
        <v>22851</v>
      </c>
      <c r="F26" s="145" t="s">
        <v>204</v>
      </c>
      <c r="G26" s="145" t="s">
        <v>204</v>
      </c>
    </row>
    <row r="27" spans="1:7" ht="31.5">
      <c r="A27" s="114">
        <v>21010300</v>
      </c>
      <c r="B27" s="116" t="s">
        <v>158</v>
      </c>
      <c r="C27" s="113">
        <v>7000</v>
      </c>
      <c r="D27" s="113">
        <v>7000</v>
      </c>
      <c r="E27" s="113">
        <v>22851</v>
      </c>
      <c r="F27" s="145" t="s">
        <v>204</v>
      </c>
      <c r="G27" s="145" t="s">
        <v>204</v>
      </c>
    </row>
    <row r="28" spans="1:7" s="110" customFormat="1" ht="15.75" customHeight="1">
      <c r="A28" s="111">
        <v>22010000</v>
      </c>
      <c r="B28" s="112" t="s">
        <v>228</v>
      </c>
      <c r="C28" s="117">
        <f>SUM(C29:C31)</f>
        <v>0</v>
      </c>
      <c r="D28" s="117">
        <f>SUM(D29:D31)</f>
        <v>200000</v>
      </c>
      <c r="E28" s="117">
        <f>SUM(E29:E31)</f>
        <v>291819</v>
      </c>
      <c r="F28" s="142">
        <f t="shared" si="0"/>
      </c>
      <c r="G28" s="142">
        <f t="shared" si="1"/>
        <v>145.9095</v>
      </c>
    </row>
    <row r="29" spans="1:7" ht="31.5">
      <c r="A29" s="114">
        <v>22010300</v>
      </c>
      <c r="B29" s="116" t="s">
        <v>229</v>
      </c>
      <c r="C29" s="113">
        <v>0</v>
      </c>
      <c r="D29" s="113">
        <v>0</v>
      </c>
      <c r="E29" s="113">
        <v>45880</v>
      </c>
      <c r="F29" s="142">
        <f t="shared" si="0"/>
      </c>
      <c r="G29" s="142">
        <f t="shared" si="1"/>
      </c>
    </row>
    <row r="30" spans="1:7" ht="15.75" customHeight="1">
      <c r="A30" s="114">
        <v>22012600</v>
      </c>
      <c r="B30" s="116" t="s">
        <v>230</v>
      </c>
      <c r="C30" s="113">
        <v>0</v>
      </c>
      <c r="D30" s="113">
        <v>200000</v>
      </c>
      <c r="E30" s="113">
        <v>228229</v>
      </c>
      <c r="F30" s="142">
        <f t="shared" si="0"/>
      </c>
      <c r="G30" s="142">
        <f t="shared" si="1"/>
        <v>114.1145</v>
      </c>
    </row>
    <row r="31" spans="1:7" ht="47.25">
      <c r="A31" s="114">
        <v>22012900</v>
      </c>
      <c r="B31" s="116" t="s">
        <v>231</v>
      </c>
      <c r="C31" s="113">
        <v>0</v>
      </c>
      <c r="D31" s="113">
        <v>0</v>
      </c>
      <c r="E31" s="113">
        <v>17710</v>
      </c>
      <c r="F31" s="142">
        <f t="shared" si="0"/>
      </c>
      <c r="G31" s="142">
        <f t="shared" si="1"/>
      </c>
    </row>
    <row r="32" spans="1:7" ht="34.5" customHeight="1">
      <c r="A32" s="114">
        <v>22130000</v>
      </c>
      <c r="B32" s="116" t="s">
        <v>199</v>
      </c>
      <c r="C32" s="113">
        <v>0</v>
      </c>
      <c r="D32" s="113">
        <v>0</v>
      </c>
      <c r="E32" s="113">
        <v>2165.22</v>
      </c>
      <c r="F32" s="142">
        <f t="shared" si="0"/>
      </c>
      <c r="G32" s="142">
        <f t="shared" si="1"/>
      </c>
    </row>
    <row r="33" spans="1:7" s="110" customFormat="1" ht="21" customHeight="1">
      <c r="A33" s="111">
        <v>24000000</v>
      </c>
      <c r="B33" s="112" t="s">
        <v>168</v>
      </c>
      <c r="C33" s="117">
        <f>SUM(C34)</f>
        <v>100000</v>
      </c>
      <c r="D33" s="117">
        <f>SUM(D34)</f>
        <v>177400</v>
      </c>
      <c r="E33" s="117">
        <f>SUM(E34)</f>
        <v>198967.68</v>
      </c>
      <c r="F33" s="142">
        <f t="shared" si="0"/>
        <v>198.96768</v>
      </c>
      <c r="G33" s="142">
        <f t="shared" si="1"/>
        <v>112.15765501691092</v>
      </c>
    </row>
    <row r="34" spans="1:8" s="110" customFormat="1" ht="18.75">
      <c r="A34" s="111">
        <v>24060000</v>
      </c>
      <c r="B34" s="119" t="s">
        <v>187</v>
      </c>
      <c r="C34" s="117">
        <f>SUM(C35:C36)</f>
        <v>100000</v>
      </c>
      <c r="D34" s="117">
        <f>SUM(D35:D36)</f>
        <v>177400</v>
      </c>
      <c r="E34" s="117">
        <f>SUM(E35:E36)</f>
        <v>198967.68</v>
      </c>
      <c r="F34" s="142">
        <f t="shared" si="0"/>
        <v>198.96768</v>
      </c>
      <c r="G34" s="142">
        <f t="shared" si="1"/>
        <v>112.15765501691092</v>
      </c>
      <c r="H34" s="94"/>
    </row>
    <row r="35" spans="1:7" ht="18.75">
      <c r="A35" s="114">
        <v>24060300</v>
      </c>
      <c r="B35" s="118" t="s">
        <v>143</v>
      </c>
      <c r="C35" s="113">
        <v>100000</v>
      </c>
      <c r="D35" s="113">
        <v>177400</v>
      </c>
      <c r="E35" s="113">
        <v>198198.83</v>
      </c>
      <c r="F35" s="142">
        <f t="shared" si="0"/>
        <v>198.19883</v>
      </c>
      <c r="G35" s="142">
        <f t="shared" si="1"/>
        <v>111.72425591882751</v>
      </c>
    </row>
    <row r="36" spans="1:7" ht="18.75">
      <c r="A36" s="114">
        <v>24060600</v>
      </c>
      <c r="B36" s="118" t="s">
        <v>221</v>
      </c>
      <c r="C36" s="113">
        <v>0</v>
      </c>
      <c r="D36" s="113">
        <v>0</v>
      </c>
      <c r="E36" s="113">
        <v>768.85</v>
      </c>
      <c r="F36" s="142">
        <f t="shared" si="0"/>
      </c>
      <c r="G36" s="142">
        <f t="shared" si="1"/>
      </c>
    </row>
    <row r="37" spans="1:8" s="110" customFormat="1" ht="18.75">
      <c r="A37" s="111">
        <v>30000000</v>
      </c>
      <c r="B37" s="119" t="s">
        <v>144</v>
      </c>
      <c r="C37" s="117">
        <f>SUM(C38)</f>
        <v>1000</v>
      </c>
      <c r="D37" s="117">
        <f aca="true" t="shared" si="2" ref="D37:E39">SUM(D38)</f>
        <v>1000</v>
      </c>
      <c r="E37" s="117">
        <f t="shared" si="2"/>
        <v>2247.49</v>
      </c>
      <c r="F37" s="145" t="s">
        <v>204</v>
      </c>
      <c r="G37" s="145" t="s">
        <v>204</v>
      </c>
      <c r="H37" s="94"/>
    </row>
    <row r="38" spans="1:7" ht="18.75">
      <c r="A38" s="111">
        <v>31000000</v>
      </c>
      <c r="B38" s="112" t="s">
        <v>188</v>
      </c>
      <c r="C38" s="113">
        <f>SUM(C39)</f>
        <v>1000</v>
      </c>
      <c r="D38" s="113">
        <f t="shared" si="2"/>
        <v>1000</v>
      </c>
      <c r="E38" s="113">
        <f t="shared" si="2"/>
        <v>2247.49</v>
      </c>
      <c r="F38" s="145" t="s">
        <v>204</v>
      </c>
      <c r="G38" s="145" t="s">
        <v>204</v>
      </c>
    </row>
    <row r="39" spans="1:7" ht="47.25">
      <c r="A39" s="114">
        <v>31010000</v>
      </c>
      <c r="B39" s="144" t="s">
        <v>159</v>
      </c>
      <c r="C39" s="113">
        <f>SUM(C40)</f>
        <v>1000</v>
      </c>
      <c r="D39" s="113">
        <f>D40</f>
        <v>1000</v>
      </c>
      <c r="E39" s="113">
        <f t="shared" si="2"/>
        <v>2247.49</v>
      </c>
      <c r="F39" s="145" t="s">
        <v>204</v>
      </c>
      <c r="G39" s="145" t="s">
        <v>204</v>
      </c>
    </row>
    <row r="40" spans="1:7" ht="33.75" customHeight="1">
      <c r="A40" s="114">
        <v>31010200</v>
      </c>
      <c r="B40" s="116" t="s">
        <v>160</v>
      </c>
      <c r="C40" s="113">
        <v>1000</v>
      </c>
      <c r="D40" s="113">
        <v>1000</v>
      </c>
      <c r="E40" s="113">
        <v>2247.49</v>
      </c>
      <c r="F40" s="145" t="s">
        <v>204</v>
      </c>
      <c r="G40" s="145" t="s">
        <v>204</v>
      </c>
    </row>
    <row r="41" spans="1:8" s="110" customFormat="1" ht="18.75">
      <c r="A41" s="119"/>
      <c r="B41" s="119" t="s">
        <v>145</v>
      </c>
      <c r="C41" s="117">
        <f>C37+C24+C15</f>
        <v>63824000</v>
      </c>
      <c r="D41" s="117">
        <f>D37+D24+D15</f>
        <v>70130857</v>
      </c>
      <c r="E41" s="117">
        <f>E37+E24+E15</f>
        <v>70523091.77</v>
      </c>
      <c r="F41" s="142">
        <f t="shared" si="0"/>
        <v>110.49619542805213</v>
      </c>
      <c r="G41" s="142">
        <f t="shared" si="1"/>
        <v>100.559289857245</v>
      </c>
      <c r="H41" s="94"/>
    </row>
    <row r="42" spans="1:8" s="110" customFormat="1" ht="18.75">
      <c r="A42" s="111">
        <v>40000000</v>
      </c>
      <c r="B42" s="119" t="s">
        <v>146</v>
      </c>
      <c r="C42" s="117">
        <f>SUM(C43)</f>
        <v>213577681</v>
      </c>
      <c r="D42" s="117">
        <f>SUM(D43)</f>
        <v>233769354.62</v>
      </c>
      <c r="E42" s="117">
        <f>SUM(E43)</f>
        <v>233425436.64</v>
      </c>
      <c r="F42" s="142">
        <f t="shared" si="0"/>
        <v>109.29299145260407</v>
      </c>
      <c r="G42" s="142">
        <f t="shared" si="1"/>
        <v>99.85288149485673</v>
      </c>
      <c r="H42" s="94"/>
    </row>
    <row r="43" spans="1:7" ht="18.75">
      <c r="A43" s="111">
        <v>41000000</v>
      </c>
      <c r="B43" s="112" t="s">
        <v>189</v>
      </c>
      <c r="C43" s="113">
        <f>SUM(C44,C48)</f>
        <v>213577681</v>
      </c>
      <c r="D43" s="113">
        <f>SUM(D44,D48)</f>
        <v>233769354.62</v>
      </c>
      <c r="E43" s="113">
        <f>SUM(E44,E48)</f>
        <v>233425436.64</v>
      </c>
      <c r="F43" s="142">
        <f t="shared" si="0"/>
        <v>109.29299145260407</v>
      </c>
      <c r="G43" s="142">
        <f t="shared" si="1"/>
        <v>99.85288149485673</v>
      </c>
    </row>
    <row r="44" spans="1:8" s="110" customFormat="1" ht="18.75">
      <c r="A44" s="114">
        <v>41020000</v>
      </c>
      <c r="B44" s="144" t="s">
        <v>190</v>
      </c>
      <c r="C44" s="113">
        <f>C45+C47+C46</f>
        <v>3554881</v>
      </c>
      <c r="D44" s="113">
        <f>D45+D47+D46</f>
        <v>3891881</v>
      </c>
      <c r="E44" s="113">
        <f>E45+E47+E46</f>
        <v>3891881</v>
      </c>
      <c r="F44" s="142">
        <f t="shared" si="0"/>
        <v>109.47992351924016</v>
      </c>
      <c r="G44" s="142">
        <f t="shared" si="1"/>
        <v>100</v>
      </c>
      <c r="H44" s="94"/>
    </row>
    <row r="45" spans="1:8" s="110" customFormat="1" ht="18.75">
      <c r="A45" s="114">
        <v>41020100</v>
      </c>
      <c r="B45" s="116" t="s">
        <v>200</v>
      </c>
      <c r="C45" s="120">
        <v>2258100</v>
      </c>
      <c r="D45" s="146">
        <v>2258100</v>
      </c>
      <c r="E45" s="146">
        <v>2258100</v>
      </c>
      <c r="F45" s="142">
        <f t="shared" si="0"/>
        <v>100</v>
      </c>
      <c r="G45" s="142">
        <f t="shared" si="1"/>
        <v>100</v>
      </c>
      <c r="H45" s="94"/>
    </row>
    <row r="46" spans="1:8" s="110" customFormat="1" ht="18.75">
      <c r="A46" s="114">
        <v>41020600</v>
      </c>
      <c r="B46" s="116" t="s">
        <v>249</v>
      </c>
      <c r="C46" s="120">
        <v>0</v>
      </c>
      <c r="D46" s="146">
        <v>150000</v>
      </c>
      <c r="E46" s="146">
        <v>150000</v>
      </c>
      <c r="F46" s="142">
        <f t="shared" si="0"/>
      </c>
      <c r="G46" s="142">
        <f t="shared" si="1"/>
        <v>100</v>
      </c>
      <c r="H46" s="94"/>
    </row>
    <row r="47" spans="1:8" s="110" customFormat="1" ht="18.75">
      <c r="A47" s="114">
        <v>41020900</v>
      </c>
      <c r="B47" s="116" t="s">
        <v>201</v>
      </c>
      <c r="C47" s="120">
        <v>1296781</v>
      </c>
      <c r="D47" s="146">
        <v>1483781</v>
      </c>
      <c r="E47" s="146">
        <v>1483781</v>
      </c>
      <c r="F47" s="142">
        <f t="shared" si="0"/>
        <v>114.4203223211938</v>
      </c>
      <c r="G47" s="142">
        <f t="shared" si="1"/>
        <v>100</v>
      </c>
      <c r="H47" s="94"/>
    </row>
    <row r="48" spans="1:9" s="123" customFormat="1" ht="19.5">
      <c r="A48" s="114">
        <v>41030000</v>
      </c>
      <c r="B48" s="144" t="s">
        <v>191</v>
      </c>
      <c r="C48" s="113">
        <f>SUM(C49:C58)</f>
        <v>210022800</v>
      </c>
      <c r="D48" s="113">
        <f>SUM(D49:D58)</f>
        <v>229877473.62</v>
      </c>
      <c r="E48" s="113">
        <f>SUM(E49:E58)</f>
        <v>229533555.64</v>
      </c>
      <c r="F48" s="142">
        <f t="shared" si="0"/>
        <v>109.2898274092146</v>
      </c>
      <c r="G48" s="142">
        <f t="shared" si="1"/>
        <v>99.85039074312756</v>
      </c>
      <c r="H48" s="121"/>
      <c r="I48" s="122">
        <f>E48-D48</f>
        <v>-343917.9800000191</v>
      </c>
    </row>
    <row r="49" spans="1:9" ht="28.5" customHeight="1">
      <c r="A49" s="114">
        <v>41030600</v>
      </c>
      <c r="B49" s="124" t="s">
        <v>173</v>
      </c>
      <c r="C49" s="120">
        <v>54555000</v>
      </c>
      <c r="D49" s="146">
        <v>55561180</v>
      </c>
      <c r="E49" s="146">
        <v>55561159.29</v>
      </c>
      <c r="F49" s="142">
        <f t="shared" si="0"/>
        <v>101.8443026120429</v>
      </c>
      <c r="G49" s="142">
        <f t="shared" si="1"/>
        <v>99.99996272577364</v>
      </c>
      <c r="I49" s="122">
        <f aca="true" t="shared" si="3" ref="I49:I59">E49-D49</f>
        <v>-20.71000000089407</v>
      </c>
    </row>
    <row r="50" spans="1:9" ht="38.25">
      <c r="A50" s="114">
        <v>41030800</v>
      </c>
      <c r="B50" s="124" t="s">
        <v>174</v>
      </c>
      <c r="C50" s="120">
        <v>61627700</v>
      </c>
      <c r="D50" s="146">
        <v>70684130</v>
      </c>
      <c r="E50" s="146">
        <v>70680352.88</v>
      </c>
      <c r="F50" s="142">
        <f t="shared" si="0"/>
        <v>114.6892596673249</v>
      </c>
      <c r="G50" s="142">
        <f t="shared" si="1"/>
        <v>99.99465633940744</v>
      </c>
      <c r="I50" s="122">
        <f t="shared" si="3"/>
        <v>-3777.1200000047684</v>
      </c>
    </row>
    <row r="51" spans="1:9" ht="31.5" customHeight="1">
      <c r="A51" s="114">
        <v>41031000</v>
      </c>
      <c r="B51" s="124" t="s">
        <v>175</v>
      </c>
      <c r="C51" s="120">
        <v>2724800</v>
      </c>
      <c r="D51" s="146">
        <v>4772200</v>
      </c>
      <c r="E51" s="146">
        <v>4726490.19</v>
      </c>
      <c r="F51" s="142">
        <f t="shared" si="0"/>
        <v>173.4619124339401</v>
      </c>
      <c r="G51" s="142">
        <f t="shared" si="1"/>
        <v>99.04216482963834</v>
      </c>
      <c r="I51" s="122">
        <f t="shared" si="3"/>
        <v>-45709.80999999959</v>
      </c>
    </row>
    <row r="52" spans="1:9" ht="19.5">
      <c r="A52" s="114">
        <v>41033900</v>
      </c>
      <c r="B52" s="124" t="s">
        <v>202</v>
      </c>
      <c r="C52" s="120">
        <v>56692700</v>
      </c>
      <c r="D52" s="146">
        <v>58917888</v>
      </c>
      <c r="E52" s="146">
        <v>58917888</v>
      </c>
      <c r="F52" s="142">
        <f t="shared" si="0"/>
        <v>103.92499916214963</v>
      </c>
      <c r="G52" s="142">
        <f t="shared" si="1"/>
        <v>100</v>
      </c>
      <c r="I52" s="122">
        <f t="shared" si="3"/>
        <v>0</v>
      </c>
    </row>
    <row r="53" spans="1:9" ht="19.5">
      <c r="A53" s="114">
        <v>41034200</v>
      </c>
      <c r="B53" s="124" t="s">
        <v>203</v>
      </c>
      <c r="C53" s="120">
        <v>33022300</v>
      </c>
      <c r="D53" s="146">
        <v>33238900</v>
      </c>
      <c r="E53" s="146">
        <v>33238900</v>
      </c>
      <c r="F53" s="142">
        <f t="shared" si="0"/>
        <v>100.65592039318885</v>
      </c>
      <c r="G53" s="142">
        <f t="shared" si="1"/>
        <v>100</v>
      </c>
      <c r="I53" s="122">
        <f t="shared" si="3"/>
        <v>0</v>
      </c>
    </row>
    <row r="54" spans="1:9" ht="31.5">
      <c r="A54" s="114">
        <v>41034500</v>
      </c>
      <c r="B54" s="130" t="s">
        <v>233</v>
      </c>
      <c r="C54" s="70">
        <v>0</v>
      </c>
      <c r="D54" s="147">
        <v>715000</v>
      </c>
      <c r="E54" s="146">
        <v>715000</v>
      </c>
      <c r="F54" s="142">
        <f t="shared" si="0"/>
      </c>
      <c r="G54" s="142">
        <f t="shared" si="1"/>
        <v>100</v>
      </c>
      <c r="I54" s="122">
        <f t="shared" si="3"/>
        <v>0</v>
      </c>
    </row>
    <row r="55" spans="1:9" ht="19.5">
      <c r="A55" s="114">
        <v>41035000</v>
      </c>
      <c r="B55" s="116" t="s">
        <v>147</v>
      </c>
      <c r="C55" s="120">
        <v>387800</v>
      </c>
      <c r="D55" s="146">
        <v>3914375.62</v>
      </c>
      <c r="E55" s="146">
        <v>3690199.03</v>
      </c>
      <c r="F55" s="145" t="s">
        <v>204</v>
      </c>
      <c r="G55" s="142">
        <f t="shared" si="1"/>
        <v>94.27299238083849</v>
      </c>
      <c r="I55" s="122">
        <f t="shared" si="3"/>
        <v>-224176.59000000032</v>
      </c>
    </row>
    <row r="56" spans="1:9" ht="31.5">
      <c r="A56" s="114">
        <v>41035300</v>
      </c>
      <c r="B56" s="116" t="s">
        <v>232</v>
      </c>
      <c r="C56" s="120">
        <v>0</v>
      </c>
      <c r="D56" s="146">
        <v>366000</v>
      </c>
      <c r="E56" s="146">
        <v>366000</v>
      </c>
      <c r="F56" s="142">
        <f t="shared" si="0"/>
      </c>
      <c r="G56" s="142">
        <f t="shared" si="1"/>
        <v>100</v>
      </c>
      <c r="I56" s="122">
        <f t="shared" si="3"/>
        <v>0</v>
      </c>
    </row>
    <row r="57" spans="1:9" ht="67.5" customHeight="1">
      <c r="A57" s="114">
        <v>41035800</v>
      </c>
      <c r="B57" s="116" t="s">
        <v>176</v>
      </c>
      <c r="C57" s="120">
        <v>1012500</v>
      </c>
      <c r="D57" s="146">
        <v>1142500</v>
      </c>
      <c r="E57" s="146">
        <v>1091065.33</v>
      </c>
      <c r="F57" s="142">
        <f t="shared" si="0"/>
        <v>107.75953876543211</v>
      </c>
      <c r="G57" s="142">
        <f t="shared" si="1"/>
        <v>95.49805951859956</v>
      </c>
      <c r="I57" s="122">
        <f t="shared" si="3"/>
        <v>-51434.669999999925</v>
      </c>
    </row>
    <row r="58" spans="1:9" ht="36.75" customHeight="1">
      <c r="A58" s="114">
        <v>410370000</v>
      </c>
      <c r="B58" s="116" t="s">
        <v>238</v>
      </c>
      <c r="C58" s="120">
        <v>0</v>
      </c>
      <c r="D58" s="146">
        <v>565300</v>
      </c>
      <c r="E58" s="146">
        <v>546500.92</v>
      </c>
      <c r="F58" s="142">
        <f t="shared" si="0"/>
      </c>
      <c r="G58" s="142">
        <f t="shared" si="1"/>
        <v>96.67449495842916</v>
      </c>
      <c r="I58" s="122"/>
    </row>
    <row r="59" spans="1:159" s="127" customFormat="1" ht="20.25" thickBot="1">
      <c r="A59" s="111"/>
      <c r="B59" s="119" t="s">
        <v>148</v>
      </c>
      <c r="C59" s="117">
        <f>SUM(C42,C41)</f>
        <v>277401681</v>
      </c>
      <c r="D59" s="117">
        <f>SUM(D42,D41)</f>
        <v>303900211.62</v>
      </c>
      <c r="E59" s="117">
        <f>SUM(E42,E41)</f>
        <v>303948528.40999997</v>
      </c>
      <c r="F59" s="142">
        <f t="shared" si="0"/>
        <v>109.56982211293808</v>
      </c>
      <c r="G59" s="142">
        <f t="shared" si="1"/>
        <v>100.01589889975475</v>
      </c>
      <c r="H59" s="125"/>
      <c r="I59" s="122">
        <f t="shared" si="3"/>
        <v>48316.78999996185</v>
      </c>
      <c r="J59" s="126"/>
      <c r="K59" s="126"/>
      <c r="L59" s="126"/>
      <c r="M59" s="126"/>
      <c r="N59" s="126"/>
      <c r="O59" s="126"/>
      <c r="P59" s="126"/>
      <c r="Q59" s="126"/>
      <c r="R59" s="126"/>
      <c r="S59" s="126"/>
      <c r="T59" s="126"/>
      <c r="U59" s="126"/>
      <c r="V59" s="126"/>
      <c r="W59" s="126"/>
      <c r="X59" s="126"/>
      <c r="Y59" s="126"/>
      <c r="Z59" s="126"/>
      <c r="AA59" s="126"/>
      <c r="AB59" s="126"/>
      <c r="AC59" s="126"/>
      <c r="AD59" s="126"/>
      <c r="AE59" s="126"/>
      <c r="AF59" s="126"/>
      <c r="AG59" s="126"/>
      <c r="AH59" s="126"/>
      <c r="AI59" s="126"/>
      <c r="AJ59" s="126"/>
      <c r="AK59" s="126"/>
      <c r="AL59" s="126"/>
      <c r="AM59" s="126"/>
      <c r="AN59" s="126"/>
      <c r="AO59" s="126"/>
      <c r="AP59" s="126"/>
      <c r="AQ59" s="126"/>
      <c r="AR59" s="126"/>
      <c r="AS59" s="126"/>
      <c r="AT59" s="126"/>
      <c r="AU59" s="126"/>
      <c r="AV59" s="126"/>
      <c r="AW59" s="126"/>
      <c r="AX59" s="126"/>
      <c r="AY59" s="126"/>
      <c r="AZ59" s="126"/>
      <c r="BA59" s="126"/>
      <c r="BB59" s="126"/>
      <c r="BC59" s="126"/>
      <c r="BD59" s="126"/>
      <c r="BE59" s="126"/>
      <c r="BF59" s="126"/>
      <c r="BG59" s="126"/>
      <c r="BH59" s="126"/>
      <c r="BI59" s="126"/>
      <c r="BJ59" s="126"/>
      <c r="BK59" s="126"/>
      <c r="BL59" s="126"/>
      <c r="BM59" s="126"/>
      <c r="BN59" s="126"/>
      <c r="BO59" s="126"/>
      <c r="BP59" s="126"/>
      <c r="BQ59" s="126"/>
      <c r="BR59" s="126"/>
      <c r="BS59" s="126"/>
      <c r="BT59" s="126"/>
      <c r="BU59" s="126"/>
      <c r="BV59" s="126"/>
      <c r="BW59" s="126"/>
      <c r="BX59" s="126"/>
      <c r="BY59" s="126"/>
      <c r="BZ59" s="126"/>
      <c r="CA59" s="126"/>
      <c r="CB59" s="126"/>
      <c r="CC59" s="126"/>
      <c r="CD59" s="126"/>
      <c r="CE59" s="126"/>
      <c r="CF59" s="126"/>
      <c r="CG59" s="126"/>
      <c r="CH59" s="126"/>
      <c r="CI59" s="126"/>
      <c r="CJ59" s="126"/>
      <c r="CK59" s="126"/>
      <c r="CL59" s="126"/>
      <c r="CM59" s="126"/>
      <c r="CN59" s="126"/>
      <c r="CO59" s="126"/>
      <c r="CP59" s="126"/>
      <c r="CQ59" s="126"/>
      <c r="CR59" s="126"/>
      <c r="CS59" s="126"/>
      <c r="CT59" s="126"/>
      <c r="CU59" s="126"/>
      <c r="CV59" s="126"/>
      <c r="CW59" s="126"/>
      <c r="CX59" s="126"/>
      <c r="CY59" s="126"/>
      <c r="CZ59" s="126"/>
      <c r="DA59" s="126"/>
      <c r="DB59" s="126"/>
      <c r="DC59" s="126"/>
      <c r="DD59" s="126"/>
      <c r="DE59" s="126"/>
      <c r="DF59" s="126"/>
      <c r="DG59" s="126"/>
      <c r="DH59" s="126"/>
      <c r="DI59" s="126"/>
      <c r="DJ59" s="126"/>
      <c r="DK59" s="126"/>
      <c r="DL59" s="126"/>
      <c r="DM59" s="126"/>
      <c r="DN59" s="126"/>
      <c r="DO59" s="126"/>
      <c r="DP59" s="126"/>
      <c r="DQ59" s="126"/>
      <c r="DR59" s="126"/>
      <c r="DS59" s="126"/>
      <c r="DT59" s="126"/>
      <c r="DU59" s="126"/>
      <c r="DV59" s="126"/>
      <c r="DW59" s="126"/>
      <c r="DX59" s="126"/>
      <c r="DY59" s="126"/>
      <c r="DZ59" s="126"/>
      <c r="EA59" s="126"/>
      <c r="EB59" s="126"/>
      <c r="EC59" s="126"/>
      <c r="ED59" s="126"/>
      <c r="EE59" s="126"/>
      <c r="EF59" s="126"/>
      <c r="EG59" s="126"/>
      <c r="EH59" s="126"/>
      <c r="EI59" s="126"/>
      <c r="EJ59" s="126"/>
      <c r="EK59" s="126"/>
      <c r="EL59" s="126"/>
      <c r="EM59" s="126"/>
      <c r="EN59" s="126"/>
      <c r="EO59" s="126"/>
      <c r="EP59" s="126"/>
      <c r="EQ59" s="126"/>
      <c r="ER59" s="126"/>
      <c r="ES59" s="126"/>
      <c r="ET59" s="126"/>
      <c r="EU59" s="126"/>
      <c r="EV59" s="126"/>
      <c r="EW59" s="126"/>
      <c r="EX59" s="126"/>
      <c r="EY59" s="126"/>
      <c r="EZ59" s="126"/>
      <c r="FA59" s="126"/>
      <c r="FB59" s="126"/>
      <c r="FC59" s="126"/>
    </row>
    <row r="60" spans="1:8" s="109" customFormat="1" ht="20.25">
      <c r="A60" s="148"/>
      <c r="B60" s="149" t="s">
        <v>1</v>
      </c>
      <c r="C60" s="131"/>
      <c r="D60" s="131"/>
      <c r="E60" s="150"/>
      <c r="F60" s="142">
        <f t="shared" si="0"/>
      </c>
      <c r="G60" s="142">
        <f t="shared" si="1"/>
      </c>
      <c r="H60" s="108"/>
    </row>
    <row r="61" spans="1:13" s="110" customFormat="1" ht="18.75">
      <c r="A61" s="119">
        <v>20000000</v>
      </c>
      <c r="B61" s="119" t="s">
        <v>142</v>
      </c>
      <c r="C61" s="117">
        <f>SUM(C64,C62)</f>
        <v>3611500</v>
      </c>
      <c r="D61" s="117">
        <f>SUM(D64,D62)</f>
        <v>3611500</v>
      </c>
      <c r="E61" s="117">
        <f>SUM(E64,E62)</f>
        <v>7277918.039999999</v>
      </c>
      <c r="F61" s="145" t="s">
        <v>204</v>
      </c>
      <c r="G61" s="145" t="s">
        <v>204</v>
      </c>
      <c r="H61" s="125"/>
      <c r="I61" s="126"/>
      <c r="J61" s="126"/>
      <c r="K61" s="126"/>
      <c r="L61" s="126"/>
      <c r="M61" s="126"/>
    </row>
    <row r="62" spans="1:13" s="110" customFormat="1" ht="18.75">
      <c r="A62" s="119">
        <v>21000000</v>
      </c>
      <c r="B62" s="119" t="s">
        <v>209</v>
      </c>
      <c r="C62" s="117">
        <f>SUM(C63)</f>
        <v>0</v>
      </c>
      <c r="D62" s="117">
        <f>SUM(D63)</f>
        <v>0</v>
      </c>
      <c r="E62" s="117">
        <f>SUM(E63)</f>
        <v>23181.75</v>
      </c>
      <c r="F62" s="142">
        <f t="shared" si="0"/>
      </c>
      <c r="G62" s="142">
        <f t="shared" si="1"/>
      </c>
      <c r="H62" s="125"/>
      <c r="I62" s="126"/>
      <c r="J62" s="126"/>
      <c r="K62" s="126"/>
      <c r="L62" s="126"/>
      <c r="M62" s="126"/>
    </row>
    <row r="63" spans="1:13" ht="18.75">
      <c r="A63" s="118">
        <v>21110000</v>
      </c>
      <c r="B63" s="118" t="s">
        <v>208</v>
      </c>
      <c r="C63" s="113">
        <v>0</v>
      </c>
      <c r="D63" s="113">
        <v>0</v>
      </c>
      <c r="E63" s="113">
        <v>23181.75</v>
      </c>
      <c r="F63" s="142">
        <f t="shared" si="0"/>
      </c>
      <c r="G63" s="142">
        <f t="shared" si="1"/>
      </c>
      <c r="H63" s="125"/>
      <c r="I63" s="125"/>
      <c r="J63" s="125"/>
      <c r="K63" s="125"/>
      <c r="L63" s="125"/>
      <c r="M63" s="125"/>
    </row>
    <row r="64" spans="1:8" s="110" customFormat="1" ht="18.75">
      <c r="A64" s="119">
        <v>25000000</v>
      </c>
      <c r="B64" s="119" t="s">
        <v>149</v>
      </c>
      <c r="C64" s="117">
        <f>SUM(C65:C66)</f>
        <v>3611500</v>
      </c>
      <c r="D64" s="117">
        <f>SUM(D65:D66)</f>
        <v>3611500</v>
      </c>
      <c r="E64" s="117">
        <f>SUM(E65:E66)</f>
        <v>7254736.289999999</v>
      </c>
      <c r="F64" s="145" t="s">
        <v>204</v>
      </c>
      <c r="G64" s="145" t="s">
        <v>204</v>
      </c>
      <c r="H64" s="94"/>
    </row>
    <row r="65" spans="1:7" ht="21.75" customHeight="1">
      <c r="A65" s="118">
        <v>25010000</v>
      </c>
      <c r="B65" s="144" t="s">
        <v>161</v>
      </c>
      <c r="C65" s="113">
        <v>2392900</v>
      </c>
      <c r="D65" s="113">
        <v>2392900</v>
      </c>
      <c r="E65" s="70">
        <v>2661436.03</v>
      </c>
      <c r="F65" s="142">
        <f t="shared" si="0"/>
        <v>111.22220025909984</v>
      </c>
      <c r="G65" s="142">
        <f t="shared" si="1"/>
        <v>111.22220025909984</v>
      </c>
    </row>
    <row r="66" spans="1:7" ht="18.75">
      <c r="A66" s="118">
        <v>25020000</v>
      </c>
      <c r="B66" s="144" t="s">
        <v>192</v>
      </c>
      <c r="C66" s="113">
        <v>1218600</v>
      </c>
      <c r="D66" s="113">
        <v>1218600</v>
      </c>
      <c r="E66" s="70">
        <v>4593300.26</v>
      </c>
      <c r="F66" s="145" t="s">
        <v>204</v>
      </c>
      <c r="G66" s="145" t="s">
        <v>204</v>
      </c>
    </row>
    <row r="67" spans="1:7" ht="18.75">
      <c r="A67" s="118"/>
      <c r="B67" s="119" t="s">
        <v>145</v>
      </c>
      <c r="C67" s="117">
        <f>C61</f>
        <v>3611500</v>
      </c>
      <c r="D67" s="117">
        <f>D61</f>
        <v>3611500</v>
      </c>
      <c r="E67" s="117">
        <f>E61</f>
        <v>7277918.039999999</v>
      </c>
      <c r="F67" s="145" t="s">
        <v>204</v>
      </c>
      <c r="G67" s="145" t="s">
        <v>204</v>
      </c>
    </row>
    <row r="68" spans="1:7" ht="18.75">
      <c r="A68" s="111">
        <v>40000000</v>
      </c>
      <c r="B68" s="119" t="s">
        <v>146</v>
      </c>
      <c r="C68" s="117">
        <f>C69</f>
        <v>0</v>
      </c>
      <c r="D68" s="117">
        <f aca="true" t="shared" si="4" ref="D68:E70">D69</f>
        <v>45000</v>
      </c>
      <c r="E68" s="117">
        <f t="shared" si="4"/>
        <v>15000</v>
      </c>
      <c r="F68" s="142">
        <f t="shared" si="0"/>
      </c>
      <c r="G68" s="142">
        <f t="shared" si="1"/>
        <v>33.33333333333333</v>
      </c>
    </row>
    <row r="69" spans="1:7" ht="18.75">
      <c r="A69" s="111">
        <v>41000000</v>
      </c>
      <c r="B69" s="112" t="s">
        <v>235</v>
      </c>
      <c r="C69" s="117">
        <f>C70</f>
        <v>0</v>
      </c>
      <c r="D69" s="117">
        <f t="shared" si="4"/>
        <v>45000</v>
      </c>
      <c r="E69" s="117">
        <f t="shared" si="4"/>
        <v>15000</v>
      </c>
      <c r="F69" s="142">
        <f t="shared" si="0"/>
      </c>
      <c r="G69" s="142">
        <f t="shared" si="1"/>
        <v>33.33333333333333</v>
      </c>
    </row>
    <row r="70" spans="1:7" ht="18.75">
      <c r="A70" s="111">
        <v>41030000</v>
      </c>
      <c r="B70" s="144" t="s">
        <v>236</v>
      </c>
      <c r="C70" s="131">
        <f>C71</f>
        <v>0</v>
      </c>
      <c r="D70" s="131">
        <f t="shared" si="4"/>
        <v>45000</v>
      </c>
      <c r="E70" s="131">
        <f t="shared" si="4"/>
        <v>15000</v>
      </c>
      <c r="F70" s="142">
        <f t="shared" si="0"/>
      </c>
      <c r="G70" s="142">
        <f t="shared" si="1"/>
        <v>33.33333333333333</v>
      </c>
    </row>
    <row r="71" spans="1:7" ht="18.75">
      <c r="A71" s="114">
        <v>41035000</v>
      </c>
      <c r="B71" s="116" t="s">
        <v>147</v>
      </c>
      <c r="C71" s="113">
        <v>0</v>
      </c>
      <c r="D71" s="70">
        <v>45000</v>
      </c>
      <c r="E71" s="70">
        <v>15000</v>
      </c>
      <c r="F71" s="142">
        <f t="shared" si="0"/>
      </c>
      <c r="G71" s="142">
        <f t="shared" si="1"/>
        <v>33.33333333333333</v>
      </c>
    </row>
    <row r="72" spans="1:8" s="110" customFormat="1" ht="18.75">
      <c r="A72" s="111"/>
      <c r="B72" s="119" t="s">
        <v>150</v>
      </c>
      <c r="C72" s="117">
        <f>C61+C68</f>
        <v>3611500</v>
      </c>
      <c r="D72" s="117">
        <f>D61+D68</f>
        <v>3656500</v>
      </c>
      <c r="E72" s="117">
        <f>E61+E68</f>
        <v>7292918.039999999</v>
      </c>
      <c r="F72" s="145" t="s">
        <v>204</v>
      </c>
      <c r="G72" s="142">
        <f t="shared" si="1"/>
        <v>199.45078736496646</v>
      </c>
      <c r="H72" s="94"/>
    </row>
    <row r="73" spans="1:8" s="110" customFormat="1" ht="18.75">
      <c r="A73" s="111"/>
      <c r="B73" s="119" t="s">
        <v>151</v>
      </c>
      <c r="C73" s="117">
        <f>SUM(C72,C59)</f>
        <v>281013181</v>
      </c>
      <c r="D73" s="117">
        <f>SUM(D72,D59)</f>
        <v>307556711.62</v>
      </c>
      <c r="E73" s="117">
        <f>SUM(E72,E59)</f>
        <v>311241446.45</v>
      </c>
      <c r="F73" s="142">
        <f t="shared" si="0"/>
        <v>110.75688526154934</v>
      </c>
      <c r="G73" s="142">
        <f t="shared" si="1"/>
        <v>101.19806679249213</v>
      </c>
      <c r="H73" s="94"/>
    </row>
    <row r="74" spans="1:2" ht="18.75">
      <c r="A74" s="89"/>
      <c r="B74" s="128"/>
    </row>
    <row r="75" spans="1:2" ht="18.75">
      <c r="A75" s="89"/>
      <c r="B75" s="128"/>
    </row>
    <row r="76" spans="1:2" ht="18.75">
      <c r="A76" s="89"/>
      <c r="B76" s="128"/>
    </row>
    <row r="77" ht="18.75">
      <c r="A77" s="89"/>
    </row>
    <row r="78" ht="18.75">
      <c r="A78" s="89"/>
    </row>
    <row r="79" ht="18.75">
      <c r="A79" s="89"/>
    </row>
    <row r="80" ht="18.75">
      <c r="A80" s="89"/>
    </row>
    <row r="81" ht="18.75">
      <c r="A81" s="89"/>
    </row>
    <row r="82" ht="18.75">
      <c r="A82" s="89"/>
    </row>
    <row r="83" ht="18.75">
      <c r="A83" s="89"/>
    </row>
    <row r="84" ht="18.75">
      <c r="A84" s="89"/>
    </row>
    <row r="85" ht="18.75">
      <c r="A85" s="89"/>
    </row>
    <row r="86" ht="18.75">
      <c r="A86" s="89"/>
    </row>
    <row r="87" ht="18.75">
      <c r="A87" s="89"/>
    </row>
    <row r="88" ht="18.75">
      <c r="A88" s="89"/>
    </row>
    <row r="89" ht="18.75">
      <c r="A89" s="89"/>
    </row>
    <row r="90" ht="18.75">
      <c r="A90" s="89"/>
    </row>
    <row r="91" ht="18.75">
      <c r="A91" s="89"/>
    </row>
    <row r="92" ht="18.75">
      <c r="A92" s="89"/>
    </row>
    <row r="93" ht="18.75">
      <c r="A93" s="89"/>
    </row>
    <row r="94" ht="18.75">
      <c r="A94" s="89"/>
    </row>
    <row r="95" ht="18.75">
      <c r="A95" s="89"/>
    </row>
    <row r="96" ht="18.75">
      <c r="A96" s="89"/>
    </row>
    <row r="97" ht="18.75">
      <c r="A97" s="89"/>
    </row>
    <row r="98" ht="18.75">
      <c r="A98" s="89"/>
    </row>
    <row r="99" ht="18.75">
      <c r="A99" s="89"/>
    </row>
    <row r="100" ht="18.75">
      <c r="A100" s="89"/>
    </row>
    <row r="101" ht="18.75">
      <c r="A101" s="89"/>
    </row>
    <row r="102" ht="18.75">
      <c r="A102" s="89"/>
    </row>
    <row r="103" ht="18.75">
      <c r="A103" s="89"/>
    </row>
    <row r="104" ht="18.75">
      <c r="A104" s="89"/>
    </row>
    <row r="105" ht="18.75">
      <c r="A105" s="89"/>
    </row>
    <row r="106" ht="18.75">
      <c r="A106" s="89"/>
    </row>
    <row r="107" ht="18.75">
      <c r="A107" s="89"/>
    </row>
    <row r="108" ht="18.75">
      <c r="A108" s="89"/>
    </row>
    <row r="109" ht="18.75">
      <c r="A109" s="89"/>
    </row>
    <row r="110" ht="18.75">
      <c r="A110" s="89"/>
    </row>
    <row r="111" ht="18.75">
      <c r="A111" s="89"/>
    </row>
    <row r="112" ht="18.75">
      <c r="A112" s="89"/>
    </row>
    <row r="113" ht="18.75">
      <c r="A113" s="89"/>
    </row>
    <row r="114" ht="18.75">
      <c r="A114" s="89"/>
    </row>
    <row r="115" ht="18.75">
      <c r="A115" s="89"/>
    </row>
    <row r="116" ht="18.75">
      <c r="A116" s="89"/>
    </row>
    <row r="117" ht="18.75">
      <c r="A117" s="89"/>
    </row>
    <row r="118" ht="18.75">
      <c r="A118" s="89"/>
    </row>
    <row r="119" ht="18.75">
      <c r="A119" s="89"/>
    </row>
    <row r="120" ht="18.75">
      <c r="A120" s="89"/>
    </row>
    <row r="121" ht="18.75">
      <c r="A121" s="89"/>
    </row>
    <row r="122" ht="18.75">
      <c r="A122" s="89"/>
    </row>
    <row r="123" ht="18.75">
      <c r="A123" s="89"/>
    </row>
    <row r="124" ht="18.75">
      <c r="A124" s="89"/>
    </row>
    <row r="125" ht="18.75">
      <c r="A125" s="89"/>
    </row>
    <row r="126" ht="18.75">
      <c r="A126" s="89"/>
    </row>
    <row r="127" ht="18.75">
      <c r="A127" s="89"/>
    </row>
    <row r="128" ht="18.75">
      <c r="A128" s="89"/>
    </row>
    <row r="129" ht="18.75">
      <c r="A129" s="89"/>
    </row>
    <row r="130" ht="18.75">
      <c r="A130" s="89"/>
    </row>
    <row r="131" ht="18.75">
      <c r="A131" s="89"/>
    </row>
    <row r="132" ht="18.75">
      <c r="A132" s="89"/>
    </row>
  </sheetData>
  <sheetProtection/>
  <mergeCells count="3">
    <mergeCell ref="B7:D7"/>
    <mergeCell ref="B8:D8"/>
    <mergeCell ref="B9:D9"/>
  </mergeCells>
  <printOptions/>
  <pageMargins left="0.7874015748031497" right="0.1968503937007874" top="0.3937007874015748" bottom="0.3937007874015748" header="0" footer="0"/>
  <pageSetup fitToHeight="100" horizontalDpi="600" verticalDpi="600" orientation="landscape" paperSize="9" scale="57" r:id="rId1"/>
  <headerFooter alignWithMargins="0">
    <oddFooter>&amp;R&amp;P</oddFooter>
  </headerFooter>
  <rowBreaks count="1" manualBreakCount="1">
    <brk id="37" max="6" man="1"/>
  </rowBreaks>
</worksheet>
</file>

<file path=xl/worksheets/sheet2.xml><?xml version="1.0" encoding="utf-8"?>
<worksheet xmlns="http://schemas.openxmlformats.org/spreadsheetml/2006/main" xmlns:r="http://schemas.openxmlformats.org/officeDocument/2006/relationships">
  <dimension ref="A1:IO177"/>
  <sheetViews>
    <sheetView tabSelected="1" view="pageBreakPreview" zoomScale="50" zoomScaleNormal="50" zoomScaleSheetLayoutView="50" zoomScalePageLayoutView="0" workbookViewId="0" topLeftCell="A1">
      <pane xSplit="1" ySplit="3" topLeftCell="C25" activePane="bottomRight" state="frozen"/>
      <selection pane="topLeft" activeCell="A1" sqref="A1"/>
      <selection pane="topRight" activeCell="B1" sqref="B1"/>
      <selection pane="bottomLeft" activeCell="A4" sqref="A4"/>
      <selection pane="bottomRight" activeCell="E99" sqref="E99"/>
    </sheetView>
  </sheetViews>
  <sheetFormatPr defaultColWidth="9.00390625" defaultRowHeight="12.75"/>
  <cols>
    <col min="1" max="1" width="12.375" style="58" customWidth="1"/>
    <col min="2" max="2" width="172.25390625" style="61" customWidth="1"/>
    <col min="3" max="3" width="19.375" style="35" customWidth="1"/>
    <col min="4" max="4" width="23.875" style="35" customWidth="1"/>
    <col min="5" max="5" width="25.875" style="35" customWidth="1"/>
    <col min="6" max="6" width="24.75390625" style="35" customWidth="1"/>
    <col min="7" max="7" width="21.875" style="35" customWidth="1"/>
    <col min="8" max="8" width="5.25390625" style="3" customWidth="1"/>
    <col min="9" max="9" width="13.25390625" style="34" bestFit="1" customWidth="1"/>
    <col min="10" max="10" width="15.375" style="34" customWidth="1"/>
    <col min="11" max="249" width="9.125" style="34" customWidth="1"/>
    <col min="250" max="16384" width="9.125" style="35" customWidth="1"/>
  </cols>
  <sheetData>
    <row r="1" spans="1:249" s="5" customFormat="1" ht="18.75">
      <c r="A1" s="1">
        <v>1</v>
      </c>
      <c r="B1" s="2">
        <v>2</v>
      </c>
      <c r="C1" s="1">
        <v>3</v>
      </c>
      <c r="D1" s="2">
        <v>4</v>
      </c>
      <c r="E1" s="1">
        <v>5</v>
      </c>
      <c r="F1" s="1">
        <v>6</v>
      </c>
      <c r="G1" s="1">
        <v>7</v>
      </c>
      <c r="H1" s="3"/>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row>
    <row r="2" spans="1:249" s="8" customFormat="1" ht="30.75" customHeight="1">
      <c r="A2" s="152" t="s">
        <v>2</v>
      </c>
      <c r="B2" s="153"/>
      <c r="C2" s="153"/>
      <c r="D2" s="153"/>
      <c r="E2" s="153"/>
      <c r="F2" s="153"/>
      <c r="G2" s="154"/>
      <c r="H2" s="6"/>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7"/>
      <c r="FD2" s="7"/>
      <c r="FE2" s="7"/>
      <c r="FF2" s="7"/>
      <c r="FG2" s="7"/>
      <c r="FH2" s="7"/>
      <c r="FI2" s="7"/>
      <c r="FJ2" s="7"/>
      <c r="FK2" s="7"/>
      <c r="FL2" s="7"/>
      <c r="FM2" s="7"/>
      <c r="FN2" s="7"/>
      <c r="FO2" s="7"/>
      <c r="FP2" s="7"/>
      <c r="FQ2" s="7"/>
      <c r="FR2" s="7"/>
      <c r="FS2" s="7"/>
      <c r="FT2" s="7"/>
      <c r="FU2" s="7"/>
      <c r="FV2" s="7"/>
      <c r="FW2" s="7"/>
      <c r="FX2" s="7"/>
      <c r="FY2" s="7"/>
      <c r="FZ2" s="7"/>
      <c r="GA2" s="7"/>
      <c r="GB2" s="7"/>
      <c r="GC2" s="7"/>
      <c r="GD2" s="7"/>
      <c r="GE2" s="7"/>
      <c r="GF2" s="7"/>
      <c r="GG2" s="7"/>
      <c r="GH2" s="7"/>
      <c r="GI2" s="7"/>
      <c r="GJ2" s="7"/>
      <c r="GK2" s="7"/>
      <c r="GL2" s="7"/>
      <c r="GM2" s="7"/>
      <c r="GN2" s="7"/>
      <c r="GO2" s="7"/>
      <c r="GP2" s="7"/>
      <c r="GQ2" s="7"/>
      <c r="GR2" s="7"/>
      <c r="GS2" s="7"/>
      <c r="GT2" s="7"/>
      <c r="GU2" s="7"/>
      <c r="GV2" s="7"/>
      <c r="GW2" s="7"/>
      <c r="GX2" s="7"/>
      <c r="GY2" s="7"/>
      <c r="GZ2" s="7"/>
      <c r="HA2" s="7"/>
      <c r="HB2" s="7"/>
      <c r="HC2" s="7"/>
      <c r="HD2" s="7"/>
      <c r="HE2" s="7"/>
      <c r="HF2" s="7"/>
      <c r="HG2" s="7"/>
      <c r="HH2" s="7"/>
      <c r="HI2" s="7"/>
      <c r="HJ2" s="7"/>
      <c r="HK2" s="7"/>
      <c r="HL2" s="7"/>
      <c r="HM2" s="7"/>
      <c r="HN2" s="7"/>
      <c r="HO2" s="7"/>
      <c r="HP2" s="7"/>
      <c r="HQ2" s="7"/>
      <c r="HR2" s="7"/>
      <c r="HS2" s="7"/>
      <c r="HT2" s="7"/>
      <c r="HU2" s="7"/>
      <c r="HV2" s="7"/>
      <c r="HW2" s="7"/>
      <c r="HX2" s="7"/>
      <c r="HY2" s="7"/>
      <c r="HZ2" s="7"/>
      <c r="IA2" s="7"/>
      <c r="IB2" s="7"/>
      <c r="IC2" s="7"/>
      <c r="ID2" s="7"/>
      <c r="IE2" s="7"/>
      <c r="IF2" s="7"/>
      <c r="IG2" s="7"/>
      <c r="IH2" s="7"/>
      <c r="II2" s="7"/>
      <c r="IJ2" s="7"/>
      <c r="IK2" s="7"/>
      <c r="IL2" s="7"/>
      <c r="IM2" s="7"/>
      <c r="IN2" s="7"/>
      <c r="IO2" s="7"/>
    </row>
    <row r="3" spans="1:249" s="10" customFormat="1" ht="28.5" customHeight="1">
      <c r="A3" s="155" t="s">
        <v>0</v>
      </c>
      <c r="B3" s="156"/>
      <c r="C3" s="156"/>
      <c r="D3" s="156"/>
      <c r="E3" s="156"/>
      <c r="F3" s="156"/>
      <c r="G3" s="157"/>
      <c r="H3" s="6"/>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c r="FP3" s="9"/>
      <c r="FQ3" s="9"/>
      <c r="FR3" s="9"/>
      <c r="FS3" s="9"/>
      <c r="FT3" s="9"/>
      <c r="FU3" s="9"/>
      <c r="FV3" s="9"/>
      <c r="FW3" s="9"/>
      <c r="FX3" s="9"/>
      <c r="FY3" s="9"/>
      <c r="FZ3" s="9"/>
      <c r="GA3" s="9"/>
      <c r="GB3" s="9"/>
      <c r="GC3" s="9"/>
      <c r="GD3" s="9"/>
      <c r="GE3" s="9"/>
      <c r="GF3" s="9"/>
      <c r="GG3" s="9"/>
      <c r="GH3" s="9"/>
      <c r="GI3" s="9"/>
      <c r="GJ3" s="9"/>
      <c r="GK3" s="9"/>
      <c r="GL3" s="9"/>
      <c r="GM3" s="9"/>
      <c r="GN3" s="9"/>
      <c r="GO3" s="9"/>
      <c r="GP3" s="9"/>
      <c r="GQ3" s="9"/>
      <c r="GR3" s="9"/>
      <c r="GS3" s="9"/>
      <c r="GT3" s="9"/>
      <c r="GU3" s="9"/>
      <c r="GV3" s="9"/>
      <c r="GW3" s="9"/>
      <c r="GX3" s="9"/>
      <c r="GY3" s="9"/>
      <c r="GZ3" s="9"/>
      <c r="HA3" s="9"/>
      <c r="HB3" s="9"/>
      <c r="HC3" s="9"/>
      <c r="HD3" s="9"/>
      <c r="HE3" s="9"/>
      <c r="HF3" s="9"/>
      <c r="HG3" s="9"/>
      <c r="HH3" s="9"/>
      <c r="HI3" s="9"/>
      <c r="HJ3" s="9"/>
      <c r="HK3" s="9"/>
      <c r="HL3" s="9"/>
      <c r="HM3" s="9"/>
      <c r="HN3" s="9"/>
      <c r="HO3" s="9"/>
      <c r="HP3" s="9"/>
      <c r="HQ3" s="9"/>
      <c r="HR3" s="9"/>
      <c r="HS3" s="9"/>
      <c r="HT3" s="9"/>
      <c r="HU3" s="9"/>
      <c r="HV3" s="9"/>
      <c r="HW3" s="9"/>
      <c r="HX3" s="9"/>
      <c r="HY3" s="9"/>
      <c r="HZ3" s="9"/>
      <c r="IA3" s="9"/>
      <c r="IB3" s="9"/>
      <c r="IC3" s="9"/>
      <c r="ID3" s="9"/>
      <c r="IE3" s="9"/>
      <c r="IF3" s="9"/>
      <c r="IG3" s="9"/>
      <c r="IH3" s="9"/>
      <c r="II3" s="9"/>
      <c r="IJ3" s="9"/>
      <c r="IK3" s="9"/>
      <c r="IL3" s="9"/>
      <c r="IM3" s="9"/>
      <c r="IN3" s="9"/>
      <c r="IO3" s="9"/>
    </row>
    <row r="4" spans="1:249" s="14" customFormat="1" ht="27" customHeight="1">
      <c r="A4" s="11" t="s">
        <v>3</v>
      </c>
      <c r="B4" s="12" t="s">
        <v>4</v>
      </c>
      <c r="C4" s="71">
        <v>2175406</v>
      </c>
      <c r="D4" s="46">
        <v>2655282</v>
      </c>
      <c r="E4" s="46">
        <v>2542877.59</v>
      </c>
      <c r="F4" s="72">
        <f>SUM(E4/C4*100)</f>
        <v>116.89209232667372</v>
      </c>
      <c r="G4" s="72">
        <f>SUM(E4/D4*100)</f>
        <v>95.76676187312684</v>
      </c>
      <c r="H4" s="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3"/>
      <c r="DJ4" s="13"/>
      <c r="DK4" s="13"/>
      <c r="DL4" s="13"/>
      <c r="DM4" s="13"/>
      <c r="DN4" s="13"/>
      <c r="DO4" s="13"/>
      <c r="DP4" s="13"/>
      <c r="DQ4" s="13"/>
      <c r="DR4" s="13"/>
      <c r="DS4" s="13"/>
      <c r="DT4" s="13"/>
      <c r="DU4" s="13"/>
      <c r="DV4" s="13"/>
      <c r="DW4" s="13"/>
      <c r="DX4" s="13"/>
      <c r="DY4" s="13"/>
      <c r="DZ4" s="13"/>
      <c r="EA4" s="13"/>
      <c r="EB4" s="13"/>
      <c r="EC4" s="13"/>
      <c r="ED4" s="13"/>
      <c r="EE4" s="13"/>
      <c r="EF4" s="13"/>
      <c r="EG4" s="13"/>
      <c r="EH4" s="13"/>
      <c r="EI4" s="13"/>
      <c r="EJ4" s="13"/>
      <c r="EK4" s="13"/>
      <c r="EL4" s="13"/>
      <c r="EM4" s="13"/>
      <c r="EN4" s="13"/>
      <c r="EO4" s="13"/>
      <c r="EP4" s="13"/>
      <c r="EQ4" s="13"/>
      <c r="ER4" s="13"/>
      <c r="ES4" s="13"/>
      <c r="ET4" s="13"/>
      <c r="EU4" s="13"/>
      <c r="EV4" s="13"/>
      <c r="EW4" s="13"/>
      <c r="EX4" s="13"/>
      <c r="EY4" s="13"/>
      <c r="EZ4" s="13"/>
      <c r="FA4" s="13"/>
      <c r="FB4" s="13"/>
      <c r="FC4" s="13"/>
      <c r="FD4" s="13"/>
      <c r="FE4" s="13"/>
      <c r="FF4" s="13"/>
      <c r="FG4" s="13"/>
      <c r="FH4" s="13"/>
      <c r="FI4" s="13"/>
      <c r="FJ4" s="13"/>
      <c r="FK4" s="13"/>
      <c r="FL4" s="13"/>
      <c r="FM4" s="13"/>
      <c r="FN4" s="13"/>
      <c r="FO4" s="13"/>
      <c r="FP4" s="13"/>
      <c r="FQ4" s="13"/>
      <c r="FR4" s="13"/>
      <c r="FS4" s="13"/>
      <c r="FT4" s="13"/>
      <c r="FU4" s="13"/>
      <c r="FV4" s="13"/>
      <c r="FW4" s="13"/>
      <c r="FX4" s="13"/>
      <c r="FY4" s="13"/>
      <c r="FZ4" s="13"/>
      <c r="GA4" s="13"/>
      <c r="GB4" s="13"/>
      <c r="GC4" s="13"/>
      <c r="GD4" s="13"/>
      <c r="GE4" s="13"/>
      <c r="GF4" s="13"/>
      <c r="GG4" s="13"/>
      <c r="GH4" s="13"/>
      <c r="GI4" s="13"/>
      <c r="GJ4" s="13"/>
      <c r="GK4" s="13"/>
      <c r="GL4" s="13"/>
      <c r="GM4" s="13"/>
      <c r="GN4" s="13"/>
      <c r="GO4" s="13"/>
      <c r="GP4" s="13"/>
      <c r="GQ4" s="13"/>
      <c r="GR4" s="13"/>
      <c r="GS4" s="13"/>
      <c r="GT4" s="13"/>
      <c r="GU4" s="13"/>
      <c r="GV4" s="13"/>
      <c r="GW4" s="13"/>
      <c r="GX4" s="13"/>
      <c r="GY4" s="13"/>
      <c r="GZ4" s="13"/>
      <c r="HA4" s="13"/>
      <c r="HB4" s="13"/>
      <c r="HC4" s="13"/>
      <c r="HD4" s="13"/>
      <c r="HE4" s="13"/>
      <c r="HF4" s="13"/>
      <c r="HG4" s="13"/>
      <c r="HH4" s="13"/>
      <c r="HI4" s="13"/>
      <c r="HJ4" s="13"/>
      <c r="HK4" s="13"/>
      <c r="HL4" s="13"/>
      <c r="HM4" s="13"/>
      <c r="HN4" s="13"/>
      <c r="HO4" s="13"/>
      <c r="HP4" s="13"/>
      <c r="HQ4" s="13"/>
      <c r="HR4" s="13"/>
      <c r="HS4" s="13"/>
      <c r="HT4" s="13"/>
      <c r="HU4" s="13"/>
      <c r="HV4" s="13"/>
      <c r="HW4" s="13"/>
      <c r="HX4" s="13"/>
      <c r="HY4" s="13"/>
      <c r="HZ4" s="13"/>
      <c r="IA4" s="13"/>
      <c r="IB4" s="13"/>
      <c r="IC4" s="13"/>
      <c r="ID4" s="13"/>
      <c r="IE4" s="13"/>
      <c r="IF4" s="13"/>
      <c r="IG4" s="13"/>
      <c r="IH4" s="13"/>
      <c r="II4" s="13"/>
      <c r="IJ4" s="13"/>
      <c r="IK4" s="13"/>
      <c r="IL4" s="13"/>
      <c r="IM4" s="13"/>
      <c r="IN4" s="13"/>
      <c r="IO4" s="13"/>
    </row>
    <row r="5" spans="1:249" s="14" customFormat="1" ht="22.5" customHeight="1">
      <c r="A5" s="15" t="s">
        <v>5</v>
      </c>
      <c r="B5" s="16" t="s">
        <v>6</v>
      </c>
      <c r="C5" s="17">
        <f>SUM(C6:C14)</f>
        <v>78675774</v>
      </c>
      <c r="D5" s="17">
        <f>SUM(D6:D14)</f>
        <v>85211970</v>
      </c>
      <c r="E5" s="17">
        <f>SUM(E6:E14)</f>
        <v>82801068.67</v>
      </c>
      <c r="F5" s="72">
        <f aca="true" t="shared" si="0" ref="F5:F69">SUM(E5/C5*100)</f>
        <v>105.24341161232174</v>
      </c>
      <c r="G5" s="72">
        <f aca="true" t="shared" si="1" ref="G5:G69">SUM(E5/D5*100)</f>
        <v>97.17070109985721</v>
      </c>
      <c r="H5" s="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3"/>
      <c r="DI5" s="13"/>
      <c r="DJ5" s="13"/>
      <c r="DK5" s="13"/>
      <c r="DL5" s="13"/>
      <c r="DM5" s="13"/>
      <c r="DN5" s="13"/>
      <c r="DO5" s="13"/>
      <c r="DP5" s="13"/>
      <c r="DQ5" s="13"/>
      <c r="DR5" s="13"/>
      <c r="DS5" s="13"/>
      <c r="DT5" s="13"/>
      <c r="DU5" s="13"/>
      <c r="DV5" s="13"/>
      <c r="DW5" s="13"/>
      <c r="DX5" s="13"/>
      <c r="DY5" s="13"/>
      <c r="DZ5" s="13"/>
      <c r="EA5" s="13"/>
      <c r="EB5" s="13"/>
      <c r="EC5" s="13"/>
      <c r="ED5" s="13"/>
      <c r="EE5" s="13"/>
      <c r="EF5" s="13"/>
      <c r="EG5" s="13"/>
      <c r="EH5" s="13"/>
      <c r="EI5" s="13"/>
      <c r="EJ5" s="13"/>
      <c r="EK5" s="13"/>
      <c r="EL5" s="13"/>
      <c r="EM5" s="13"/>
      <c r="EN5" s="13"/>
      <c r="EO5" s="13"/>
      <c r="EP5" s="13"/>
      <c r="EQ5" s="13"/>
      <c r="ER5" s="13"/>
      <c r="ES5" s="13"/>
      <c r="ET5" s="13"/>
      <c r="EU5" s="13"/>
      <c r="EV5" s="13"/>
      <c r="EW5" s="13"/>
      <c r="EX5" s="13"/>
      <c r="EY5" s="13"/>
      <c r="EZ5" s="13"/>
      <c r="FA5" s="13"/>
      <c r="FB5" s="13"/>
      <c r="FC5" s="13"/>
      <c r="FD5" s="13"/>
      <c r="FE5" s="13"/>
      <c r="FF5" s="13"/>
      <c r="FG5" s="13"/>
      <c r="FH5" s="13"/>
      <c r="FI5" s="13"/>
      <c r="FJ5" s="13"/>
      <c r="FK5" s="13"/>
      <c r="FL5" s="13"/>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row>
    <row r="6" spans="1:249" s="14" customFormat="1" ht="24.75" customHeight="1">
      <c r="A6" s="18" t="s">
        <v>7</v>
      </c>
      <c r="B6" s="19" t="s">
        <v>178</v>
      </c>
      <c r="C6" s="28">
        <v>74731854</v>
      </c>
      <c r="D6" s="20">
        <v>81026623</v>
      </c>
      <c r="E6" s="20">
        <v>78768948.81</v>
      </c>
      <c r="F6" s="73">
        <f t="shared" si="0"/>
        <v>105.40210712556389</v>
      </c>
      <c r="G6" s="73">
        <f t="shared" si="1"/>
        <v>97.21366372383557</v>
      </c>
      <c r="H6" s="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3"/>
      <c r="DJ6" s="13"/>
      <c r="DK6" s="13"/>
      <c r="DL6" s="13"/>
      <c r="DM6" s="13"/>
      <c r="DN6" s="13"/>
      <c r="DO6" s="13"/>
      <c r="DP6" s="13"/>
      <c r="DQ6" s="13"/>
      <c r="DR6" s="13"/>
      <c r="DS6" s="13"/>
      <c r="DT6" s="13"/>
      <c r="DU6" s="13"/>
      <c r="DV6" s="13"/>
      <c r="DW6" s="13"/>
      <c r="DX6" s="13"/>
      <c r="DY6" s="13"/>
      <c r="DZ6" s="13"/>
      <c r="EA6" s="13"/>
      <c r="EB6" s="13"/>
      <c r="EC6" s="13"/>
      <c r="ED6" s="13"/>
      <c r="EE6" s="13"/>
      <c r="EF6" s="13"/>
      <c r="EG6" s="13"/>
      <c r="EH6" s="13"/>
      <c r="EI6" s="13"/>
      <c r="EJ6" s="13"/>
      <c r="EK6" s="13"/>
      <c r="EL6" s="13"/>
      <c r="EM6" s="13"/>
      <c r="EN6" s="13"/>
      <c r="EO6" s="13"/>
      <c r="EP6" s="13"/>
      <c r="EQ6" s="13"/>
      <c r="ER6" s="13"/>
      <c r="ES6" s="13"/>
      <c r="ET6" s="13"/>
      <c r="EU6" s="13"/>
      <c r="EV6" s="13"/>
      <c r="EW6" s="13"/>
      <c r="EX6" s="13"/>
      <c r="EY6" s="13"/>
      <c r="EZ6" s="13"/>
      <c r="FA6" s="13"/>
      <c r="FB6" s="13"/>
      <c r="FC6" s="13"/>
      <c r="FD6" s="13"/>
      <c r="FE6" s="13"/>
      <c r="FF6" s="13"/>
      <c r="FG6" s="13"/>
      <c r="FH6" s="13"/>
      <c r="FI6" s="13"/>
      <c r="FJ6" s="13"/>
      <c r="FK6" s="13"/>
      <c r="FL6" s="13"/>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row>
    <row r="7" spans="1:249" s="14" customFormat="1" ht="25.5" customHeight="1">
      <c r="A7" s="18" t="s">
        <v>8</v>
      </c>
      <c r="B7" s="19" t="s">
        <v>179</v>
      </c>
      <c r="C7" s="28">
        <v>1012500</v>
      </c>
      <c r="D7" s="20">
        <v>1142500</v>
      </c>
      <c r="E7" s="20">
        <v>1091065.33</v>
      </c>
      <c r="F7" s="73">
        <f t="shared" si="0"/>
        <v>107.75953876543211</v>
      </c>
      <c r="G7" s="73">
        <f t="shared" si="1"/>
        <v>95.49805951859956</v>
      </c>
      <c r="H7" s="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c r="DP7" s="13"/>
      <c r="DQ7" s="13"/>
      <c r="DR7" s="13"/>
      <c r="DS7" s="13"/>
      <c r="DT7" s="13"/>
      <c r="DU7" s="13"/>
      <c r="DV7" s="13"/>
      <c r="DW7" s="13"/>
      <c r="DX7" s="13"/>
      <c r="DY7" s="13"/>
      <c r="DZ7" s="13"/>
      <c r="EA7" s="13"/>
      <c r="EB7" s="13"/>
      <c r="EC7" s="13"/>
      <c r="ED7" s="13"/>
      <c r="EE7" s="13"/>
      <c r="EF7" s="13"/>
      <c r="EG7" s="13"/>
      <c r="EH7" s="13"/>
      <c r="EI7" s="13"/>
      <c r="EJ7" s="13"/>
      <c r="EK7" s="13"/>
      <c r="EL7" s="13"/>
      <c r="EM7" s="13"/>
      <c r="EN7" s="13"/>
      <c r="EO7" s="13"/>
      <c r="EP7" s="13"/>
      <c r="EQ7" s="13"/>
      <c r="ER7" s="13"/>
      <c r="ES7" s="13"/>
      <c r="ET7" s="13"/>
      <c r="EU7" s="13"/>
      <c r="EV7" s="13"/>
      <c r="EW7" s="13"/>
      <c r="EX7" s="13"/>
      <c r="EY7" s="13"/>
      <c r="EZ7" s="13"/>
      <c r="FA7" s="13"/>
      <c r="FB7" s="13"/>
      <c r="FC7" s="13"/>
      <c r="FD7" s="13"/>
      <c r="FE7" s="13"/>
      <c r="FF7" s="13"/>
      <c r="FG7" s="13"/>
      <c r="FH7" s="13"/>
      <c r="FI7" s="13"/>
      <c r="FJ7" s="13"/>
      <c r="FK7" s="13"/>
      <c r="FL7" s="13"/>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row>
    <row r="8" spans="1:249" s="14" customFormat="1" ht="25.5" customHeight="1">
      <c r="A8" s="18" t="s">
        <v>9</v>
      </c>
      <c r="B8" s="19" t="s">
        <v>10</v>
      </c>
      <c r="C8" s="28">
        <v>849207</v>
      </c>
      <c r="D8" s="20">
        <v>862707</v>
      </c>
      <c r="E8" s="20">
        <v>856289.92</v>
      </c>
      <c r="F8" s="73">
        <f t="shared" si="0"/>
        <v>100.83406283744718</v>
      </c>
      <c r="G8" s="73">
        <f t="shared" si="1"/>
        <v>99.25616924401912</v>
      </c>
      <c r="H8" s="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c r="DQ8" s="13"/>
      <c r="DR8" s="13"/>
      <c r="DS8" s="13"/>
      <c r="DT8" s="13"/>
      <c r="DU8" s="13"/>
      <c r="DV8" s="13"/>
      <c r="DW8" s="13"/>
      <c r="DX8" s="13"/>
      <c r="DY8" s="13"/>
      <c r="DZ8" s="13"/>
      <c r="EA8" s="13"/>
      <c r="EB8" s="13"/>
      <c r="EC8" s="13"/>
      <c r="ED8" s="13"/>
      <c r="EE8" s="13"/>
      <c r="EF8" s="13"/>
      <c r="EG8" s="13"/>
      <c r="EH8" s="13"/>
      <c r="EI8" s="13"/>
      <c r="EJ8" s="13"/>
      <c r="EK8" s="13"/>
      <c r="EL8" s="13"/>
      <c r="EM8" s="13"/>
      <c r="EN8" s="13"/>
      <c r="EO8" s="13"/>
      <c r="EP8" s="13"/>
      <c r="EQ8" s="13"/>
      <c r="ER8" s="13"/>
      <c r="ES8" s="13"/>
      <c r="ET8" s="13"/>
      <c r="EU8" s="13"/>
      <c r="EV8" s="13"/>
      <c r="EW8" s="13"/>
      <c r="EX8" s="13"/>
      <c r="EY8" s="13"/>
      <c r="EZ8" s="13"/>
      <c r="FA8" s="13"/>
      <c r="FB8" s="13"/>
      <c r="FC8" s="13"/>
      <c r="FD8" s="13"/>
      <c r="FE8" s="13"/>
      <c r="FF8" s="13"/>
      <c r="FG8" s="13"/>
      <c r="FH8" s="13"/>
      <c r="FI8" s="13"/>
      <c r="FJ8" s="13"/>
      <c r="FK8" s="13"/>
      <c r="FL8" s="13"/>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row>
    <row r="9" spans="1:249" s="14" customFormat="1" ht="25.5" customHeight="1">
      <c r="A9" s="18" t="s">
        <v>223</v>
      </c>
      <c r="B9" s="19" t="s">
        <v>224</v>
      </c>
      <c r="C9" s="28"/>
      <c r="D9" s="20">
        <v>120751</v>
      </c>
      <c r="E9" s="20">
        <v>110933.17</v>
      </c>
      <c r="F9" s="73"/>
      <c r="G9" s="73">
        <f t="shared" si="1"/>
        <v>91.86935925996472</v>
      </c>
      <c r="H9" s="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c r="DI9" s="13"/>
      <c r="DJ9" s="13"/>
      <c r="DK9" s="13"/>
      <c r="DL9" s="13"/>
      <c r="DM9" s="13"/>
      <c r="DN9" s="13"/>
      <c r="DO9" s="13"/>
      <c r="DP9" s="13"/>
      <c r="DQ9" s="13"/>
      <c r="DR9" s="13"/>
      <c r="DS9" s="13"/>
      <c r="DT9" s="13"/>
      <c r="DU9" s="13"/>
      <c r="DV9" s="13"/>
      <c r="DW9" s="13"/>
      <c r="DX9" s="13"/>
      <c r="DY9" s="13"/>
      <c r="DZ9" s="13"/>
      <c r="EA9" s="13"/>
      <c r="EB9" s="13"/>
      <c r="EC9" s="13"/>
      <c r="ED9" s="13"/>
      <c r="EE9" s="13"/>
      <c r="EF9" s="13"/>
      <c r="EG9" s="13"/>
      <c r="EH9" s="13"/>
      <c r="EI9" s="13"/>
      <c r="EJ9" s="13"/>
      <c r="EK9" s="13"/>
      <c r="EL9" s="13"/>
      <c r="EM9" s="13"/>
      <c r="EN9" s="13"/>
      <c r="EO9" s="13"/>
      <c r="EP9" s="13"/>
      <c r="EQ9" s="13"/>
      <c r="ER9" s="13"/>
      <c r="ES9" s="13"/>
      <c r="ET9" s="13"/>
      <c r="EU9" s="13"/>
      <c r="EV9" s="13"/>
      <c r="EW9" s="13"/>
      <c r="EX9" s="13"/>
      <c r="EY9" s="13"/>
      <c r="EZ9" s="13"/>
      <c r="FA9" s="13"/>
      <c r="FB9" s="13"/>
      <c r="FC9" s="13"/>
      <c r="FD9" s="13"/>
      <c r="FE9" s="13"/>
      <c r="FF9" s="13"/>
      <c r="FG9" s="13"/>
      <c r="FH9" s="13"/>
      <c r="FI9" s="13"/>
      <c r="FJ9" s="13"/>
      <c r="FK9" s="13"/>
      <c r="FL9" s="13"/>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row>
    <row r="10" spans="1:249" s="14" customFormat="1" ht="25.5" customHeight="1">
      <c r="A10" s="18" t="s">
        <v>11</v>
      </c>
      <c r="B10" s="19" t="s">
        <v>180</v>
      </c>
      <c r="C10" s="28">
        <v>827188</v>
      </c>
      <c r="D10" s="20">
        <v>906091</v>
      </c>
      <c r="E10" s="20">
        <v>865945.59</v>
      </c>
      <c r="F10" s="73">
        <f t="shared" si="0"/>
        <v>104.68546328041508</v>
      </c>
      <c r="G10" s="73">
        <f t="shared" si="1"/>
        <v>95.56938431128881</v>
      </c>
      <c r="H10" s="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3"/>
      <c r="DI10" s="13"/>
      <c r="DJ10" s="13"/>
      <c r="DK10" s="13"/>
      <c r="DL10" s="13"/>
      <c r="DM10" s="13"/>
      <c r="DN10" s="13"/>
      <c r="DO10" s="13"/>
      <c r="DP10" s="13"/>
      <c r="DQ10" s="13"/>
      <c r="DR10" s="13"/>
      <c r="DS10" s="13"/>
      <c r="DT10" s="13"/>
      <c r="DU10" s="13"/>
      <c r="DV10" s="13"/>
      <c r="DW10" s="13"/>
      <c r="DX10" s="13"/>
      <c r="DY10" s="13"/>
      <c r="DZ10" s="13"/>
      <c r="EA10" s="13"/>
      <c r="EB10" s="13"/>
      <c r="EC10" s="13"/>
      <c r="ED10" s="13"/>
      <c r="EE10" s="13"/>
      <c r="EF10" s="13"/>
      <c r="EG10" s="13"/>
      <c r="EH10" s="13"/>
      <c r="EI10" s="13"/>
      <c r="EJ10" s="13"/>
      <c r="EK10" s="13"/>
      <c r="EL10" s="13"/>
      <c r="EM10" s="13"/>
      <c r="EN10" s="13"/>
      <c r="EO10" s="13"/>
      <c r="EP10" s="13"/>
      <c r="EQ10" s="13"/>
      <c r="ER10" s="13"/>
      <c r="ES10" s="13"/>
      <c r="ET10" s="13"/>
      <c r="EU10" s="13"/>
      <c r="EV10" s="13"/>
      <c r="EW10" s="13"/>
      <c r="EX10" s="13"/>
      <c r="EY10" s="13"/>
      <c r="EZ10" s="13"/>
      <c r="FA10" s="13"/>
      <c r="FB10" s="13"/>
      <c r="FC10" s="13"/>
      <c r="FD10" s="13"/>
      <c r="FE10" s="13"/>
      <c r="FF10" s="13"/>
      <c r="FG10" s="13"/>
      <c r="FH10" s="13"/>
      <c r="FI10" s="13"/>
      <c r="FJ10" s="13"/>
      <c r="FK10" s="13"/>
      <c r="FL10" s="13"/>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row>
    <row r="11" spans="1:249" s="14" customFormat="1" ht="25.5" customHeight="1">
      <c r="A11" s="18" t="s">
        <v>12</v>
      </c>
      <c r="B11" s="19" t="s">
        <v>181</v>
      </c>
      <c r="C11" s="28">
        <v>713090</v>
      </c>
      <c r="D11" s="20">
        <v>809119</v>
      </c>
      <c r="E11" s="20">
        <v>765010.34</v>
      </c>
      <c r="F11" s="73">
        <f t="shared" si="0"/>
        <v>107.281036054355</v>
      </c>
      <c r="G11" s="73">
        <f t="shared" si="1"/>
        <v>94.54855713436466</v>
      </c>
      <c r="H11" s="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c r="DG11" s="13"/>
      <c r="DH11" s="13"/>
      <c r="DI11" s="13"/>
      <c r="DJ11" s="13"/>
      <c r="DK11" s="13"/>
      <c r="DL11" s="13"/>
      <c r="DM11" s="13"/>
      <c r="DN11" s="13"/>
      <c r="DO11" s="13"/>
      <c r="DP11" s="13"/>
      <c r="DQ11" s="13"/>
      <c r="DR11" s="13"/>
      <c r="DS11" s="13"/>
      <c r="DT11" s="13"/>
      <c r="DU11" s="13"/>
      <c r="DV11" s="13"/>
      <c r="DW11" s="13"/>
      <c r="DX11" s="13"/>
      <c r="DY11" s="13"/>
      <c r="DZ11" s="13"/>
      <c r="EA11" s="13"/>
      <c r="EB11" s="13"/>
      <c r="EC11" s="13"/>
      <c r="ED11" s="13"/>
      <c r="EE11" s="13"/>
      <c r="EF11" s="13"/>
      <c r="EG11" s="13"/>
      <c r="EH11" s="13"/>
      <c r="EI11" s="13"/>
      <c r="EJ11" s="13"/>
      <c r="EK11" s="13"/>
      <c r="EL11" s="13"/>
      <c r="EM11" s="13"/>
      <c r="EN11" s="13"/>
      <c r="EO11" s="13"/>
      <c r="EP11" s="13"/>
      <c r="EQ11" s="13"/>
      <c r="ER11" s="13"/>
      <c r="ES11" s="13"/>
      <c r="ET11" s="13"/>
      <c r="EU11" s="13"/>
      <c r="EV11" s="13"/>
      <c r="EW11" s="13"/>
      <c r="EX11" s="13"/>
      <c r="EY11" s="13"/>
      <c r="EZ11" s="13"/>
      <c r="FA11" s="13"/>
      <c r="FB11" s="13"/>
      <c r="FC11" s="13"/>
      <c r="FD11" s="13"/>
      <c r="FE11" s="13"/>
      <c r="FF11" s="13"/>
      <c r="FG11" s="13"/>
      <c r="FH11" s="13"/>
      <c r="FI11" s="13"/>
      <c r="FJ11" s="13"/>
      <c r="FK11" s="13"/>
      <c r="FL11" s="13"/>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row>
    <row r="12" spans="1:249" s="14" customFormat="1" ht="25.5" customHeight="1">
      <c r="A12" s="18" t="s">
        <v>13</v>
      </c>
      <c r="B12" s="19" t="s">
        <v>14</v>
      </c>
      <c r="C12" s="28">
        <v>296255</v>
      </c>
      <c r="D12" s="20">
        <v>227092</v>
      </c>
      <c r="E12" s="20">
        <v>225841.13</v>
      </c>
      <c r="F12" s="73">
        <f t="shared" si="0"/>
        <v>76.23200621086565</v>
      </c>
      <c r="G12" s="73">
        <f t="shared" si="1"/>
        <v>99.44917918728974</v>
      </c>
      <c r="H12" s="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c r="DI12" s="13"/>
      <c r="DJ12" s="13"/>
      <c r="DK12" s="13"/>
      <c r="DL12" s="13"/>
      <c r="DM12" s="13"/>
      <c r="DN12" s="13"/>
      <c r="DO12" s="13"/>
      <c r="DP12" s="13"/>
      <c r="DQ12" s="13"/>
      <c r="DR12" s="13"/>
      <c r="DS12" s="13"/>
      <c r="DT12" s="13"/>
      <c r="DU12" s="13"/>
      <c r="DV12" s="13"/>
      <c r="DW12" s="13"/>
      <c r="DX12" s="13"/>
      <c r="DY12" s="13"/>
      <c r="DZ12" s="13"/>
      <c r="EA12" s="13"/>
      <c r="EB12" s="13"/>
      <c r="EC12" s="13"/>
      <c r="ED12" s="13"/>
      <c r="EE12" s="13"/>
      <c r="EF12" s="13"/>
      <c r="EG12" s="13"/>
      <c r="EH12" s="13"/>
      <c r="EI12" s="13"/>
      <c r="EJ12" s="13"/>
      <c r="EK12" s="13"/>
      <c r="EL12" s="13"/>
      <c r="EM12" s="13"/>
      <c r="EN12" s="13"/>
      <c r="EO12" s="13"/>
      <c r="EP12" s="13"/>
      <c r="EQ12" s="13"/>
      <c r="ER12" s="13"/>
      <c r="ES12" s="13"/>
      <c r="ET12" s="13"/>
      <c r="EU12" s="13"/>
      <c r="EV12" s="13"/>
      <c r="EW12" s="13"/>
      <c r="EX12" s="13"/>
      <c r="EY12" s="13"/>
      <c r="EZ12" s="13"/>
      <c r="FA12" s="13"/>
      <c r="FB12" s="13"/>
      <c r="FC12" s="13"/>
      <c r="FD12" s="13"/>
      <c r="FE12" s="13"/>
      <c r="FF12" s="13"/>
      <c r="FG12" s="13"/>
      <c r="FH12" s="13"/>
      <c r="FI12" s="13"/>
      <c r="FJ12" s="13"/>
      <c r="FK12" s="13"/>
      <c r="FL12" s="13"/>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row>
    <row r="13" spans="1:249" s="14" customFormat="1" ht="25.5" customHeight="1">
      <c r="A13" s="18" t="s">
        <v>211</v>
      </c>
      <c r="B13" s="19" t="s">
        <v>212</v>
      </c>
      <c r="C13" s="28">
        <v>216720</v>
      </c>
      <c r="D13" s="20">
        <v>86317</v>
      </c>
      <c r="E13" s="20">
        <v>86264.38</v>
      </c>
      <c r="F13" s="73">
        <f t="shared" si="0"/>
        <v>39.80453119232189</v>
      </c>
      <c r="G13" s="73">
        <f t="shared" si="1"/>
        <v>99.93903865982368</v>
      </c>
      <c r="H13" s="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3"/>
      <c r="DS13" s="13"/>
      <c r="DT13" s="13"/>
      <c r="DU13" s="13"/>
      <c r="DV13" s="13"/>
      <c r="DW13" s="13"/>
      <c r="DX13" s="13"/>
      <c r="DY13" s="13"/>
      <c r="DZ13" s="13"/>
      <c r="EA13" s="13"/>
      <c r="EB13" s="13"/>
      <c r="EC13" s="13"/>
      <c r="ED13" s="13"/>
      <c r="EE13" s="13"/>
      <c r="EF13" s="13"/>
      <c r="EG13" s="13"/>
      <c r="EH13" s="13"/>
      <c r="EI13" s="13"/>
      <c r="EJ13" s="13"/>
      <c r="EK13" s="13"/>
      <c r="EL13" s="13"/>
      <c r="EM13" s="13"/>
      <c r="EN13" s="13"/>
      <c r="EO13" s="13"/>
      <c r="EP13" s="13"/>
      <c r="EQ13" s="13"/>
      <c r="ER13" s="13"/>
      <c r="ES13" s="13"/>
      <c r="ET13" s="13"/>
      <c r="EU13" s="13"/>
      <c r="EV13" s="13"/>
      <c r="EW13" s="13"/>
      <c r="EX13" s="13"/>
      <c r="EY13" s="13"/>
      <c r="EZ13" s="13"/>
      <c r="FA13" s="13"/>
      <c r="FB13" s="13"/>
      <c r="FC13" s="13"/>
      <c r="FD13" s="13"/>
      <c r="FE13" s="13"/>
      <c r="FF13" s="13"/>
      <c r="FG13" s="13"/>
      <c r="FH13" s="13"/>
      <c r="FI13" s="13"/>
      <c r="FJ13" s="13"/>
      <c r="FK13" s="13"/>
      <c r="FL13" s="13"/>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row>
    <row r="14" spans="1:249" s="14" customFormat="1" ht="30" customHeight="1">
      <c r="A14" s="18" t="s">
        <v>15</v>
      </c>
      <c r="B14" s="19" t="s">
        <v>182</v>
      </c>
      <c r="C14" s="28">
        <v>28960</v>
      </c>
      <c r="D14" s="20">
        <v>30770</v>
      </c>
      <c r="E14" s="20">
        <v>30770</v>
      </c>
      <c r="F14" s="73">
        <f t="shared" si="0"/>
        <v>106.25</v>
      </c>
      <c r="G14" s="73">
        <f t="shared" si="1"/>
        <v>100</v>
      </c>
      <c r="H14" s="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c r="DI14" s="13"/>
      <c r="DJ14" s="13"/>
      <c r="DK14" s="13"/>
      <c r="DL14" s="13"/>
      <c r="DM14" s="13"/>
      <c r="DN14" s="13"/>
      <c r="DO14" s="13"/>
      <c r="DP14" s="13"/>
      <c r="DQ14" s="13"/>
      <c r="DR14" s="13"/>
      <c r="DS14" s="13"/>
      <c r="DT14" s="13"/>
      <c r="DU14" s="13"/>
      <c r="DV14" s="13"/>
      <c r="DW14" s="13"/>
      <c r="DX14" s="13"/>
      <c r="DY14" s="13"/>
      <c r="DZ14" s="13"/>
      <c r="EA14" s="13"/>
      <c r="EB14" s="13"/>
      <c r="EC14" s="13"/>
      <c r="ED14" s="13"/>
      <c r="EE14" s="13"/>
      <c r="EF14" s="13"/>
      <c r="EG14" s="13"/>
      <c r="EH14" s="13"/>
      <c r="EI14" s="13"/>
      <c r="EJ14" s="13"/>
      <c r="EK14" s="13"/>
      <c r="EL14" s="13"/>
      <c r="EM14" s="13"/>
      <c r="EN14" s="13"/>
      <c r="EO14" s="13"/>
      <c r="EP14" s="13"/>
      <c r="EQ14" s="13"/>
      <c r="ER14" s="13"/>
      <c r="ES14" s="13"/>
      <c r="ET14" s="13"/>
      <c r="EU14" s="13"/>
      <c r="EV14" s="13"/>
      <c r="EW14" s="13"/>
      <c r="EX14" s="13"/>
      <c r="EY14" s="13"/>
      <c r="EZ14" s="13"/>
      <c r="FA14" s="13"/>
      <c r="FB14" s="13"/>
      <c r="FC14" s="13"/>
      <c r="FD14" s="13"/>
      <c r="FE14" s="13"/>
      <c r="FF14" s="13"/>
      <c r="FG14" s="13"/>
      <c r="FH14" s="13"/>
      <c r="FI14" s="13"/>
      <c r="FJ14" s="13"/>
      <c r="FK14" s="13"/>
      <c r="FL14" s="13"/>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row>
    <row r="15" spans="1:249" s="14" customFormat="1" ht="27.75" customHeight="1">
      <c r="A15" s="15" t="s">
        <v>16</v>
      </c>
      <c r="B15" s="16" t="s">
        <v>17</v>
      </c>
      <c r="C15" s="17">
        <f>SUM(C16:C19)</f>
        <v>47337181</v>
      </c>
      <c r="D15" s="17">
        <f>SUM(D16:D19)</f>
        <v>51274774</v>
      </c>
      <c r="E15" s="17">
        <f>SUM(E16:E19)</f>
        <v>50828313.120000005</v>
      </c>
      <c r="F15" s="72">
        <f t="shared" si="0"/>
        <v>107.37503173245572</v>
      </c>
      <c r="G15" s="72">
        <f t="shared" si="1"/>
        <v>99.12927772241376</v>
      </c>
      <c r="H15" s="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c r="DI15" s="13"/>
      <c r="DJ15" s="13"/>
      <c r="DK15" s="13"/>
      <c r="DL15" s="13"/>
      <c r="DM15" s="13"/>
      <c r="DN15" s="13"/>
      <c r="DO15" s="13"/>
      <c r="DP15" s="13"/>
      <c r="DQ15" s="13"/>
      <c r="DR15" s="13"/>
      <c r="DS15" s="13"/>
      <c r="DT15" s="13"/>
      <c r="DU15" s="13"/>
      <c r="DV15" s="13"/>
      <c r="DW15" s="13"/>
      <c r="DX15" s="13"/>
      <c r="DY15" s="13"/>
      <c r="DZ15" s="13"/>
      <c r="EA15" s="13"/>
      <c r="EB15" s="13"/>
      <c r="EC15" s="13"/>
      <c r="ED15" s="13"/>
      <c r="EE15" s="13"/>
      <c r="EF15" s="13"/>
      <c r="EG15" s="13"/>
      <c r="EH15" s="13"/>
      <c r="EI15" s="13"/>
      <c r="EJ15" s="13"/>
      <c r="EK15" s="13"/>
      <c r="EL15" s="13"/>
      <c r="EM15" s="13"/>
      <c r="EN15" s="13"/>
      <c r="EO15" s="13"/>
      <c r="EP15" s="13"/>
      <c r="EQ15" s="13"/>
      <c r="ER15" s="13"/>
      <c r="ES15" s="13"/>
      <c r="ET15" s="13"/>
      <c r="EU15" s="13"/>
      <c r="EV15" s="13"/>
      <c r="EW15" s="13"/>
      <c r="EX15" s="13"/>
      <c r="EY15" s="13"/>
      <c r="EZ15" s="13"/>
      <c r="FA15" s="13"/>
      <c r="FB15" s="13"/>
      <c r="FC15" s="13"/>
      <c r="FD15" s="13"/>
      <c r="FE15" s="13"/>
      <c r="FF15" s="13"/>
      <c r="FG15" s="13"/>
      <c r="FH15" s="13"/>
      <c r="FI15" s="13"/>
      <c r="FJ15" s="13"/>
      <c r="FK15" s="13"/>
      <c r="FL15" s="13"/>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row>
    <row r="16" spans="1:249" s="14" customFormat="1" ht="24" customHeight="1">
      <c r="A16" s="18" t="s">
        <v>18</v>
      </c>
      <c r="B16" s="21" t="s">
        <v>19</v>
      </c>
      <c r="C16" s="28">
        <v>33135545</v>
      </c>
      <c r="D16" s="20">
        <v>35310017</v>
      </c>
      <c r="E16" s="20">
        <v>35205018.32</v>
      </c>
      <c r="F16" s="73">
        <f t="shared" si="0"/>
        <v>106.24547844316427</v>
      </c>
      <c r="G16" s="73">
        <f t="shared" si="1"/>
        <v>99.7026376962662</v>
      </c>
      <c r="H16" s="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c r="DG16" s="13"/>
      <c r="DH16" s="13"/>
      <c r="DI16" s="13"/>
      <c r="DJ16" s="13"/>
      <c r="DK16" s="13"/>
      <c r="DL16" s="13"/>
      <c r="DM16" s="13"/>
      <c r="DN16" s="13"/>
      <c r="DO16" s="13"/>
      <c r="DP16" s="13"/>
      <c r="DQ16" s="13"/>
      <c r="DR16" s="13"/>
      <c r="DS16" s="13"/>
      <c r="DT16" s="13"/>
      <c r="DU16" s="13"/>
      <c r="DV16" s="13"/>
      <c r="DW16" s="13"/>
      <c r="DX16" s="13"/>
      <c r="DY16" s="13"/>
      <c r="DZ16" s="13"/>
      <c r="EA16" s="13"/>
      <c r="EB16" s="13"/>
      <c r="EC16" s="13"/>
      <c r="ED16" s="13"/>
      <c r="EE16" s="13"/>
      <c r="EF16" s="13"/>
      <c r="EG16" s="13"/>
      <c r="EH16" s="13"/>
      <c r="EI16" s="13"/>
      <c r="EJ16" s="13"/>
      <c r="EK16" s="13"/>
      <c r="EL16" s="13"/>
      <c r="EM16" s="13"/>
      <c r="EN16" s="13"/>
      <c r="EO16" s="13"/>
      <c r="EP16" s="13"/>
      <c r="EQ16" s="13"/>
      <c r="ER16" s="13"/>
      <c r="ES16" s="13"/>
      <c r="ET16" s="13"/>
      <c r="EU16" s="13"/>
      <c r="EV16" s="13"/>
      <c r="EW16" s="13"/>
      <c r="EX16" s="13"/>
      <c r="EY16" s="13"/>
      <c r="EZ16" s="13"/>
      <c r="FA16" s="13"/>
      <c r="FB16" s="13"/>
      <c r="FC16" s="13"/>
      <c r="FD16" s="13"/>
      <c r="FE16" s="13"/>
      <c r="FF16" s="13"/>
      <c r="FG16" s="13"/>
      <c r="FH16" s="13"/>
      <c r="FI16" s="13"/>
      <c r="FJ16" s="13"/>
      <c r="FK16" s="13"/>
      <c r="FL16" s="13"/>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row>
    <row r="17" spans="1:249" s="14" customFormat="1" ht="24" customHeight="1">
      <c r="A17" s="18" t="s">
        <v>177</v>
      </c>
      <c r="B17" s="19" t="s">
        <v>183</v>
      </c>
      <c r="C17" s="28">
        <v>13340536</v>
      </c>
      <c r="D17" s="20">
        <v>14659357</v>
      </c>
      <c r="E17" s="20">
        <v>14320218.41</v>
      </c>
      <c r="F17" s="73">
        <f t="shared" si="0"/>
        <v>107.34365103471104</v>
      </c>
      <c r="G17" s="73">
        <f t="shared" si="1"/>
        <v>97.68653843412095</v>
      </c>
      <c r="H17" s="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c r="DG17" s="13"/>
      <c r="DH17" s="13"/>
      <c r="DI17" s="13"/>
      <c r="DJ17" s="13"/>
      <c r="DK17" s="13"/>
      <c r="DL17" s="13"/>
      <c r="DM17" s="13"/>
      <c r="DN17" s="13"/>
      <c r="DO17" s="13"/>
      <c r="DP17" s="13"/>
      <c r="DQ17" s="13"/>
      <c r="DR17" s="13"/>
      <c r="DS17" s="13"/>
      <c r="DT17" s="13"/>
      <c r="DU17" s="13"/>
      <c r="DV17" s="13"/>
      <c r="DW17" s="13"/>
      <c r="DX17" s="13"/>
      <c r="DY17" s="13"/>
      <c r="DZ17" s="13"/>
      <c r="EA17" s="13"/>
      <c r="EB17" s="13"/>
      <c r="EC17" s="13"/>
      <c r="ED17" s="13"/>
      <c r="EE17" s="13"/>
      <c r="EF17" s="13"/>
      <c r="EG17" s="13"/>
      <c r="EH17" s="13"/>
      <c r="EI17" s="13"/>
      <c r="EJ17" s="13"/>
      <c r="EK17" s="13"/>
      <c r="EL17" s="13"/>
      <c r="EM17" s="13"/>
      <c r="EN17" s="13"/>
      <c r="EO17" s="13"/>
      <c r="EP17" s="13"/>
      <c r="EQ17" s="13"/>
      <c r="ER17" s="13"/>
      <c r="ES17" s="13"/>
      <c r="ET17" s="13"/>
      <c r="EU17" s="13"/>
      <c r="EV17" s="13"/>
      <c r="EW17" s="13"/>
      <c r="EX17" s="13"/>
      <c r="EY17" s="13"/>
      <c r="EZ17" s="13"/>
      <c r="FA17" s="13"/>
      <c r="FB17" s="13"/>
      <c r="FC17" s="13"/>
      <c r="FD17" s="13"/>
      <c r="FE17" s="13"/>
      <c r="FF17" s="13"/>
      <c r="FG17" s="13"/>
      <c r="FH17" s="13"/>
      <c r="FI17" s="13"/>
      <c r="FJ17" s="13"/>
      <c r="FK17" s="13"/>
      <c r="FL17" s="13"/>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row>
    <row r="18" spans="1:249" s="14" customFormat="1" ht="24" customHeight="1">
      <c r="A18" s="18" t="s">
        <v>20</v>
      </c>
      <c r="B18" s="21" t="s">
        <v>21</v>
      </c>
      <c r="C18" s="28">
        <v>65000</v>
      </c>
      <c r="D18" s="20">
        <v>75000</v>
      </c>
      <c r="E18" s="20">
        <v>72739</v>
      </c>
      <c r="F18" s="73">
        <f t="shared" si="0"/>
        <v>111.90615384615386</v>
      </c>
      <c r="G18" s="73">
        <f t="shared" si="1"/>
        <v>96.98533333333333</v>
      </c>
      <c r="H18" s="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c r="DG18" s="13"/>
      <c r="DH18" s="13"/>
      <c r="DI18" s="13"/>
      <c r="DJ18" s="13"/>
      <c r="DK18" s="13"/>
      <c r="DL18" s="13"/>
      <c r="DM18" s="13"/>
      <c r="DN18" s="13"/>
      <c r="DO18" s="13"/>
      <c r="DP18" s="13"/>
      <c r="DQ18" s="13"/>
      <c r="DR18" s="13"/>
      <c r="DS18" s="13"/>
      <c r="DT18" s="13"/>
      <c r="DU18" s="13"/>
      <c r="DV18" s="13"/>
      <c r="DW18" s="13"/>
      <c r="DX18" s="13"/>
      <c r="DY18" s="13"/>
      <c r="DZ18" s="13"/>
      <c r="EA18" s="13"/>
      <c r="EB18" s="13"/>
      <c r="EC18" s="13"/>
      <c r="ED18" s="13"/>
      <c r="EE18" s="13"/>
      <c r="EF18" s="13"/>
      <c r="EG18" s="13"/>
      <c r="EH18" s="13"/>
      <c r="EI18" s="13"/>
      <c r="EJ18" s="13"/>
      <c r="EK18" s="13"/>
      <c r="EL18" s="13"/>
      <c r="EM18" s="13"/>
      <c r="EN18" s="13"/>
      <c r="EO18" s="13"/>
      <c r="EP18" s="13"/>
      <c r="EQ18" s="13"/>
      <c r="ER18" s="13"/>
      <c r="ES18" s="13"/>
      <c r="ET18" s="13"/>
      <c r="EU18" s="13"/>
      <c r="EV18" s="13"/>
      <c r="EW18" s="13"/>
      <c r="EX18" s="13"/>
      <c r="EY18" s="13"/>
      <c r="EZ18" s="13"/>
      <c r="FA18" s="13"/>
      <c r="FB18" s="13"/>
      <c r="FC18" s="13"/>
      <c r="FD18" s="13"/>
      <c r="FE18" s="13"/>
      <c r="FF18" s="13"/>
      <c r="FG18" s="13"/>
      <c r="FH18" s="13"/>
      <c r="FI18" s="13"/>
      <c r="FJ18" s="13"/>
      <c r="FK18" s="13"/>
      <c r="FL18" s="13"/>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row>
    <row r="19" spans="1:249" s="14" customFormat="1" ht="24" customHeight="1">
      <c r="A19" s="18" t="s">
        <v>22</v>
      </c>
      <c r="B19" s="21" t="s">
        <v>23</v>
      </c>
      <c r="C19" s="28">
        <v>796100</v>
      </c>
      <c r="D19" s="20">
        <v>1230400</v>
      </c>
      <c r="E19" s="20">
        <v>1230337.39</v>
      </c>
      <c r="F19" s="73">
        <f t="shared" si="0"/>
        <v>154.54558346941337</v>
      </c>
      <c r="G19" s="73">
        <f t="shared" si="1"/>
        <v>99.99491141092327</v>
      </c>
      <c r="H19" s="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c r="CY19" s="13"/>
      <c r="CZ19" s="13"/>
      <c r="DA19" s="13"/>
      <c r="DB19" s="13"/>
      <c r="DC19" s="13"/>
      <c r="DD19" s="13"/>
      <c r="DE19" s="13"/>
      <c r="DF19" s="13"/>
      <c r="DG19" s="13"/>
      <c r="DH19" s="13"/>
      <c r="DI19" s="13"/>
      <c r="DJ19" s="13"/>
      <c r="DK19" s="13"/>
      <c r="DL19" s="13"/>
      <c r="DM19" s="13"/>
      <c r="DN19" s="13"/>
      <c r="DO19" s="13"/>
      <c r="DP19" s="13"/>
      <c r="DQ19" s="13"/>
      <c r="DR19" s="13"/>
      <c r="DS19" s="13"/>
      <c r="DT19" s="13"/>
      <c r="DU19" s="13"/>
      <c r="DV19" s="13"/>
      <c r="DW19" s="13"/>
      <c r="DX19" s="13"/>
      <c r="DY19" s="13"/>
      <c r="DZ19" s="13"/>
      <c r="EA19" s="13"/>
      <c r="EB19" s="13"/>
      <c r="EC19" s="13"/>
      <c r="ED19" s="13"/>
      <c r="EE19" s="13"/>
      <c r="EF19" s="13"/>
      <c r="EG19" s="13"/>
      <c r="EH19" s="13"/>
      <c r="EI19" s="13"/>
      <c r="EJ19" s="13"/>
      <c r="EK19" s="13"/>
      <c r="EL19" s="13"/>
      <c r="EM19" s="13"/>
      <c r="EN19" s="13"/>
      <c r="EO19" s="13"/>
      <c r="EP19" s="13"/>
      <c r="EQ19" s="13"/>
      <c r="ER19" s="13"/>
      <c r="ES19" s="13"/>
      <c r="ET19" s="13"/>
      <c r="EU19" s="13"/>
      <c r="EV19" s="13"/>
      <c r="EW19" s="13"/>
      <c r="EX19" s="13"/>
      <c r="EY19" s="13"/>
      <c r="EZ19" s="13"/>
      <c r="FA19" s="13"/>
      <c r="FB19" s="13"/>
      <c r="FC19" s="13"/>
      <c r="FD19" s="13"/>
      <c r="FE19" s="13"/>
      <c r="FF19" s="13"/>
      <c r="FG19" s="13"/>
      <c r="FH19" s="13"/>
      <c r="FI19" s="13"/>
      <c r="FJ19" s="13"/>
      <c r="FK19" s="13"/>
      <c r="FL19" s="13"/>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row>
    <row r="20" spans="1:249" s="14" customFormat="1" ht="27.75" customHeight="1">
      <c r="A20" s="15" t="s">
        <v>24</v>
      </c>
      <c r="B20" s="16" t="s">
        <v>25</v>
      </c>
      <c r="C20" s="17">
        <f>SUM(C21:C54)</f>
        <v>125190200</v>
      </c>
      <c r="D20" s="17">
        <f>SUM(D21:D54)</f>
        <v>137582897.62</v>
      </c>
      <c r="E20" s="17">
        <f>SUM(E21:E54)</f>
        <v>137111587.56</v>
      </c>
      <c r="F20" s="72">
        <f t="shared" si="0"/>
        <v>109.5226204287556</v>
      </c>
      <c r="G20" s="72">
        <f t="shared" si="1"/>
        <v>99.65743557654837</v>
      </c>
      <c r="H20" s="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c r="DC20" s="13"/>
      <c r="DD20" s="13"/>
      <c r="DE20" s="13"/>
      <c r="DF20" s="13"/>
      <c r="DG20" s="13"/>
      <c r="DH20" s="13"/>
      <c r="DI20" s="13"/>
      <c r="DJ20" s="13"/>
      <c r="DK20" s="13"/>
      <c r="DL20" s="13"/>
      <c r="DM20" s="13"/>
      <c r="DN20" s="13"/>
      <c r="DO20" s="13"/>
      <c r="DP20" s="13"/>
      <c r="DQ20" s="13"/>
      <c r="DR20" s="13"/>
      <c r="DS20" s="13"/>
      <c r="DT20" s="13"/>
      <c r="DU20" s="13"/>
      <c r="DV20" s="13"/>
      <c r="DW20" s="13"/>
      <c r="DX20" s="13"/>
      <c r="DY20" s="13"/>
      <c r="DZ20" s="13"/>
      <c r="EA20" s="13"/>
      <c r="EB20" s="13"/>
      <c r="EC20" s="13"/>
      <c r="ED20" s="13"/>
      <c r="EE20" s="13"/>
      <c r="EF20" s="13"/>
      <c r="EG20" s="13"/>
      <c r="EH20" s="13"/>
      <c r="EI20" s="13"/>
      <c r="EJ20" s="13"/>
      <c r="EK20" s="13"/>
      <c r="EL20" s="13"/>
      <c r="EM20" s="13"/>
      <c r="EN20" s="13"/>
      <c r="EO20" s="13"/>
      <c r="EP20" s="13"/>
      <c r="EQ20" s="13"/>
      <c r="ER20" s="13"/>
      <c r="ES20" s="13"/>
      <c r="ET20" s="13"/>
      <c r="EU20" s="13"/>
      <c r="EV20" s="13"/>
      <c r="EW20" s="13"/>
      <c r="EX20" s="13"/>
      <c r="EY20" s="13"/>
      <c r="EZ20" s="13"/>
      <c r="FA20" s="13"/>
      <c r="FB20" s="13"/>
      <c r="FC20" s="13"/>
      <c r="FD20" s="13"/>
      <c r="FE20" s="13"/>
      <c r="FF20" s="13"/>
      <c r="FG20" s="13"/>
      <c r="FH20" s="13"/>
      <c r="FI20" s="13"/>
      <c r="FJ20" s="13"/>
      <c r="FK20" s="13"/>
      <c r="FL20" s="13"/>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row>
    <row r="21" spans="1:249" s="14" customFormat="1" ht="44.25" customHeight="1">
      <c r="A21" s="18" t="s">
        <v>26</v>
      </c>
      <c r="B21" s="21" t="s">
        <v>27</v>
      </c>
      <c r="C21" s="28">
        <v>9105000</v>
      </c>
      <c r="D21" s="20">
        <v>8931436.63</v>
      </c>
      <c r="E21" s="20">
        <v>8927659.51</v>
      </c>
      <c r="F21" s="73">
        <f t="shared" si="0"/>
        <v>98.05227358594179</v>
      </c>
      <c r="G21" s="73">
        <f t="shared" si="1"/>
        <v>99.95770982702476</v>
      </c>
      <c r="H21" s="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c r="CX21" s="13"/>
      <c r="CY21" s="13"/>
      <c r="CZ21" s="13"/>
      <c r="DA21" s="13"/>
      <c r="DB21" s="13"/>
      <c r="DC21" s="13"/>
      <c r="DD21" s="13"/>
      <c r="DE21" s="13"/>
      <c r="DF21" s="13"/>
      <c r="DG21" s="13"/>
      <c r="DH21" s="13"/>
      <c r="DI21" s="13"/>
      <c r="DJ21" s="13"/>
      <c r="DK21" s="13"/>
      <c r="DL21" s="13"/>
      <c r="DM21" s="13"/>
      <c r="DN21" s="13"/>
      <c r="DO21" s="13"/>
      <c r="DP21" s="13"/>
      <c r="DQ21" s="13"/>
      <c r="DR21" s="13"/>
      <c r="DS21" s="13"/>
      <c r="DT21" s="13"/>
      <c r="DU21" s="13"/>
      <c r="DV21" s="13"/>
      <c r="DW21" s="13"/>
      <c r="DX21" s="13"/>
      <c r="DY21" s="13"/>
      <c r="DZ21" s="13"/>
      <c r="EA21" s="13"/>
      <c r="EB21" s="13"/>
      <c r="EC21" s="13"/>
      <c r="ED21" s="13"/>
      <c r="EE21" s="13"/>
      <c r="EF21" s="13"/>
      <c r="EG21" s="13"/>
      <c r="EH21" s="13"/>
      <c r="EI21" s="13"/>
      <c r="EJ21" s="13"/>
      <c r="EK21" s="13"/>
      <c r="EL21" s="13"/>
      <c r="EM21" s="13"/>
      <c r="EN21" s="13"/>
      <c r="EO21" s="13"/>
      <c r="EP21" s="13"/>
      <c r="EQ21" s="13"/>
      <c r="ER21" s="13"/>
      <c r="ES21" s="13"/>
      <c r="ET21" s="13"/>
      <c r="EU21" s="13"/>
      <c r="EV21" s="13"/>
      <c r="EW21" s="13"/>
      <c r="EX21" s="13"/>
      <c r="EY21" s="13"/>
      <c r="EZ21" s="13"/>
      <c r="FA21" s="13"/>
      <c r="FB21" s="13"/>
      <c r="FC21" s="13"/>
      <c r="FD21" s="13"/>
      <c r="FE21" s="13"/>
      <c r="FF21" s="13"/>
      <c r="FG21" s="13"/>
      <c r="FH21" s="13"/>
      <c r="FI21" s="13"/>
      <c r="FJ21" s="13"/>
      <c r="FK21" s="13"/>
      <c r="FL21" s="13"/>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row>
    <row r="22" spans="1:249" s="14" customFormat="1" ht="42" customHeight="1">
      <c r="A22" s="22" t="s">
        <v>28</v>
      </c>
      <c r="B22" s="23" t="s">
        <v>29</v>
      </c>
      <c r="C22" s="28">
        <v>548300</v>
      </c>
      <c r="D22" s="24">
        <v>547486.98</v>
      </c>
      <c r="E22" s="24">
        <v>547463.63</v>
      </c>
      <c r="F22" s="73">
        <f t="shared" si="0"/>
        <v>99.84746124384462</v>
      </c>
      <c r="G22" s="73">
        <v>0</v>
      </c>
      <c r="H22" s="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c r="CY22" s="13"/>
      <c r="CZ22" s="13"/>
      <c r="DA22" s="13"/>
      <c r="DB22" s="13"/>
      <c r="DC22" s="13"/>
      <c r="DD22" s="13"/>
      <c r="DE22" s="13"/>
      <c r="DF22" s="13"/>
      <c r="DG22" s="13"/>
      <c r="DH22" s="13"/>
      <c r="DI22" s="13"/>
      <c r="DJ22" s="13"/>
      <c r="DK22" s="13"/>
      <c r="DL22" s="13"/>
      <c r="DM22" s="13"/>
      <c r="DN22" s="13"/>
      <c r="DO22" s="13"/>
      <c r="DP22" s="13"/>
      <c r="DQ22" s="13"/>
      <c r="DR22" s="13"/>
      <c r="DS22" s="13"/>
      <c r="DT22" s="13"/>
      <c r="DU22" s="13"/>
      <c r="DV22" s="13"/>
      <c r="DW22" s="13"/>
      <c r="DX22" s="13"/>
      <c r="DY22" s="13"/>
      <c r="DZ22" s="13"/>
      <c r="EA22" s="13"/>
      <c r="EB22" s="13"/>
      <c r="EC22" s="13"/>
      <c r="ED22" s="13"/>
      <c r="EE22" s="13"/>
      <c r="EF22" s="13"/>
      <c r="EG22" s="13"/>
      <c r="EH22" s="13"/>
      <c r="EI22" s="13"/>
      <c r="EJ22" s="13"/>
      <c r="EK22" s="13"/>
      <c r="EL22" s="13"/>
      <c r="EM22" s="13"/>
      <c r="EN22" s="13"/>
      <c r="EO22" s="13"/>
      <c r="EP22" s="13"/>
      <c r="EQ22" s="13"/>
      <c r="ER22" s="13"/>
      <c r="ES22" s="13"/>
      <c r="ET22" s="13"/>
      <c r="EU22" s="13"/>
      <c r="EV22" s="13"/>
      <c r="EW22" s="13"/>
      <c r="EX22" s="13"/>
      <c r="EY22" s="13"/>
      <c r="EZ22" s="13"/>
      <c r="FA22" s="13"/>
      <c r="FB22" s="13"/>
      <c r="FC22" s="13"/>
      <c r="FD22" s="13"/>
      <c r="FE22" s="13"/>
      <c r="FF22" s="13"/>
      <c r="FG22" s="13"/>
      <c r="FH22" s="13"/>
      <c r="FI22" s="13"/>
      <c r="FJ22" s="13"/>
      <c r="FK22" s="13"/>
      <c r="FL22" s="13"/>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row>
    <row r="23" spans="1:249" s="26" customFormat="1" ht="189" customHeight="1">
      <c r="A23" s="18" t="s">
        <v>30</v>
      </c>
      <c r="B23" s="27" t="s">
        <v>31</v>
      </c>
      <c r="C23" s="28">
        <v>825000</v>
      </c>
      <c r="D23" s="20">
        <v>357540.35</v>
      </c>
      <c r="E23" s="20">
        <v>357540.35</v>
      </c>
      <c r="F23" s="73">
        <f t="shared" si="0"/>
        <v>43.33822424242424</v>
      </c>
      <c r="G23" s="73">
        <f t="shared" si="1"/>
        <v>100</v>
      </c>
      <c r="H23" s="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c r="DB23" s="13"/>
      <c r="DC23" s="13"/>
      <c r="DD23" s="13"/>
      <c r="DE23" s="13"/>
      <c r="DF23" s="13"/>
      <c r="DG23" s="13"/>
      <c r="DH23" s="13"/>
      <c r="DI23" s="13"/>
      <c r="DJ23" s="13"/>
      <c r="DK23" s="13"/>
      <c r="DL23" s="13"/>
      <c r="DM23" s="13"/>
      <c r="DN23" s="13"/>
      <c r="DO23" s="13"/>
      <c r="DP23" s="13"/>
      <c r="DQ23" s="13"/>
      <c r="DR23" s="13"/>
      <c r="DS23" s="13"/>
      <c r="DT23" s="13"/>
      <c r="DU23" s="13"/>
      <c r="DV23" s="13"/>
      <c r="DW23" s="13"/>
      <c r="DX23" s="13"/>
      <c r="DY23" s="13"/>
      <c r="DZ23" s="13"/>
      <c r="EA23" s="13"/>
      <c r="EB23" s="13"/>
      <c r="EC23" s="13"/>
      <c r="ED23" s="13"/>
      <c r="EE23" s="13"/>
      <c r="EF23" s="13"/>
      <c r="EG23" s="13"/>
      <c r="EH23" s="13"/>
      <c r="EI23" s="13"/>
      <c r="EJ23" s="13"/>
      <c r="EK23" s="13"/>
      <c r="EL23" s="13"/>
      <c r="EM23" s="13"/>
      <c r="EN23" s="13"/>
      <c r="EO23" s="13"/>
      <c r="EP23" s="13"/>
      <c r="EQ23" s="13"/>
      <c r="ER23" s="13"/>
      <c r="ES23" s="13"/>
      <c r="ET23" s="13"/>
      <c r="EU23" s="13"/>
      <c r="EV23" s="13"/>
      <c r="EW23" s="13"/>
      <c r="EX23" s="13"/>
      <c r="EY23" s="13"/>
      <c r="EZ23" s="13"/>
      <c r="FA23" s="13"/>
      <c r="FB23" s="13"/>
      <c r="FC23" s="13"/>
      <c r="FD23" s="13"/>
      <c r="FE23" s="13"/>
      <c r="FF23" s="13"/>
      <c r="FG23" s="13"/>
      <c r="FH23" s="13"/>
      <c r="FI23" s="13"/>
      <c r="FJ23" s="13"/>
      <c r="FK23" s="13"/>
      <c r="FL23" s="13"/>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row>
    <row r="24" spans="1:249" s="26" customFormat="1" ht="52.5" customHeight="1">
      <c r="A24" s="29" t="s">
        <v>32</v>
      </c>
      <c r="B24" s="30" t="s">
        <v>33</v>
      </c>
      <c r="C24" s="28">
        <v>2800</v>
      </c>
      <c r="D24" s="20">
        <v>4062.4</v>
      </c>
      <c r="E24" s="20">
        <v>3046.8</v>
      </c>
      <c r="F24" s="73">
        <f t="shared" si="0"/>
        <v>108.81428571428573</v>
      </c>
      <c r="G24" s="73">
        <v>0</v>
      </c>
      <c r="H24" s="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s="13"/>
      <c r="CY24" s="13"/>
      <c r="CZ24" s="13"/>
      <c r="DA24" s="13"/>
      <c r="DB24" s="13"/>
      <c r="DC24" s="13"/>
      <c r="DD24" s="13"/>
      <c r="DE24" s="13"/>
      <c r="DF24" s="13"/>
      <c r="DG24" s="13"/>
      <c r="DH24" s="13"/>
      <c r="DI24" s="13"/>
      <c r="DJ24" s="13"/>
      <c r="DK24" s="13"/>
      <c r="DL24" s="13"/>
      <c r="DM24" s="13"/>
      <c r="DN24" s="13"/>
      <c r="DO24" s="13"/>
      <c r="DP24" s="13"/>
      <c r="DQ24" s="13"/>
      <c r="DR24" s="13"/>
      <c r="DS24" s="13"/>
      <c r="DT24" s="13"/>
      <c r="DU24" s="13"/>
      <c r="DV24" s="13"/>
      <c r="DW24" s="13"/>
      <c r="DX24" s="13"/>
      <c r="DY24" s="13"/>
      <c r="DZ24" s="13"/>
      <c r="EA24" s="13"/>
      <c r="EB24" s="13"/>
      <c r="EC24" s="13"/>
      <c r="ED24" s="13"/>
      <c r="EE24" s="13"/>
      <c r="EF24" s="13"/>
      <c r="EG24" s="13"/>
      <c r="EH24" s="13"/>
      <c r="EI24" s="13"/>
      <c r="EJ24" s="13"/>
      <c r="EK24" s="13"/>
      <c r="EL24" s="13"/>
      <c r="EM24" s="13"/>
      <c r="EN24" s="13"/>
      <c r="EO24" s="13"/>
      <c r="EP24" s="13"/>
      <c r="EQ24" s="13"/>
      <c r="ER24" s="13"/>
      <c r="ES24" s="13"/>
      <c r="ET24" s="13"/>
      <c r="EU24" s="13"/>
      <c r="EV24" s="13"/>
      <c r="EW24" s="13"/>
      <c r="EX24" s="13"/>
      <c r="EY24" s="13"/>
      <c r="EZ24" s="13"/>
      <c r="FA24" s="13"/>
      <c r="FB24" s="13"/>
      <c r="FC24" s="13"/>
      <c r="FD24" s="13"/>
      <c r="FE24" s="13"/>
      <c r="FF24" s="13"/>
      <c r="FG24" s="13"/>
      <c r="FH24" s="13"/>
      <c r="FI24" s="13"/>
      <c r="FJ24" s="13"/>
      <c r="FK24" s="13"/>
      <c r="FL24" s="13"/>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row>
    <row r="25" spans="1:249" s="14" customFormat="1" ht="42" customHeight="1">
      <c r="A25" s="22" t="s">
        <v>34</v>
      </c>
      <c r="B25" s="23" t="s">
        <v>35</v>
      </c>
      <c r="C25" s="28">
        <v>1535000</v>
      </c>
      <c r="D25" s="31">
        <v>1924223.54</v>
      </c>
      <c r="E25" s="31">
        <f>D25</f>
        <v>1924223.54</v>
      </c>
      <c r="F25" s="73">
        <f t="shared" si="0"/>
        <v>125.35658241042344</v>
      </c>
      <c r="G25" s="73">
        <f t="shared" si="1"/>
        <v>100</v>
      </c>
      <c r="H25" s="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c r="DC25" s="13"/>
      <c r="DD25" s="13"/>
      <c r="DE25" s="13"/>
      <c r="DF25" s="13"/>
      <c r="DG25" s="13"/>
      <c r="DH25" s="13"/>
      <c r="DI25" s="13"/>
      <c r="DJ25" s="13"/>
      <c r="DK25" s="13"/>
      <c r="DL25" s="13"/>
      <c r="DM25" s="13"/>
      <c r="DN25" s="13"/>
      <c r="DO25" s="13"/>
      <c r="DP25" s="13"/>
      <c r="DQ25" s="13"/>
      <c r="DR25" s="13"/>
      <c r="DS25" s="13"/>
      <c r="DT25" s="13"/>
      <c r="DU25" s="13"/>
      <c r="DV25" s="13"/>
      <c r="DW25" s="13"/>
      <c r="DX25" s="13"/>
      <c r="DY25" s="13"/>
      <c r="DZ25" s="13"/>
      <c r="EA25" s="13"/>
      <c r="EB25" s="13"/>
      <c r="EC25" s="13"/>
      <c r="ED25" s="13"/>
      <c r="EE25" s="13"/>
      <c r="EF25" s="13"/>
      <c r="EG25" s="13"/>
      <c r="EH25" s="13"/>
      <c r="EI25" s="13"/>
      <c r="EJ25" s="13"/>
      <c r="EK25" s="13"/>
      <c r="EL25" s="13"/>
      <c r="EM25" s="13"/>
      <c r="EN25" s="13"/>
      <c r="EO25" s="13"/>
      <c r="EP25" s="13"/>
      <c r="EQ25" s="13"/>
      <c r="ER25" s="13"/>
      <c r="ES25" s="13"/>
      <c r="ET25" s="13"/>
      <c r="EU25" s="13"/>
      <c r="EV25" s="13"/>
      <c r="EW25" s="13"/>
      <c r="EX25" s="13"/>
      <c r="EY25" s="13"/>
      <c r="EZ25" s="13"/>
      <c r="FA25" s="13"/>
      <c r="FB25" s="13"/>
      <c r="FC25" s="13"/>
      <c r="FD25" s="13"/>
      <c r="FE25" s="13"/>
      <c r="FF25" s="13"/>
      <c r="FG25" s="13"/>
      <c r="FH25" s="13"/>
      <c r="FI25" s="13"/>
      <c r="FJ25" s="13"/>
      <c r="FK25" s="13"/>
      <c r="FL25" s="13"/>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row>
    <row r="26" spans="1:249" s="14" customFormat="1" ht="48.75" customHeight="1">
      <c r="A26" s="18" t="s">
        <v>36</v>
      </c>
      <c r="B26" s="25" t="s">
        <v>37</v>
      </c>
      <c r="C26" s="28">
        <v>403100</v>
      </c>
      <c r="D26" s="24">
        <v>347306.36</v>
      </c>
      <c r="E26" s="31">
        <v>339035.37</v>
      </c>
      <c r="F26" s="73">
        <f t="shared" si="0"/>
        <v>84.10701314810221</v>
      </c>
      <c r="G26" s="73">
        <v>0</v>
      </c>
      <c r="H26" s="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c r="DC26" s="13"/>
      <c r="DD26" s="13"/>
      <c r="DE26" s="13"/>
      <c r="DF26" s="13"/>
      <c r="DG26" s="13"/>
      <c r="DH26" s="13"/>
      <c r="DI26" s="13"/>
      <c r="DJ26" s="13"/>
      <c r="DK26" s="13"/>
      <c r="DL26" s="13"/>
      <c r="DM26" s="13"/>
      <c r="DN26" s="13"/>
      <c r="DO26" s="13"/>
      <c r="DP26" s="13"/>
      <c r="DQ26" s="13"/>
      <c r="DR26" s="13"/>
      <c r="DS26" s="13"/>
      <c r="DT26" s="13"/>
      <c r="DU26" s="13"/>
      <c r="DV26" s="13"/>
      <c r="DW26" s="13"/>
      <c r="DX26" s="13"/>
      <c r="DY26" s="13"/>
      <c r="DZ26" s="13"/>
      <c r="EA26" s="13"/>
      <c r="EB26" s="13"/>
      <c r="EC26" s="13"/>
      <c r="ED26" s="13"/>
      <c r="EE26" s="13"/>
      <c r="EF26" s="13"/>
      <c r="EG26" s="13"/>
      <c r="EH26" s="13"/>
      <c r="EI26" s="13"/>
      <c r="EJ26" s="13"/>
      <c r="EK26" s="13"/>
      <c r="EL26" s="13"/>
      <c r="EM26" s="13"/>
      <c r="EN26" s="13"/>
      <c r="EO26" s="13"/>
      <c r="EP26" s="13"/>
      <c r="EQ26" s="13"/>
      <c r="ER26" s="13"/>
      <c r="ES26" s="13"/>
      <c r="ET26" s="13"/>
      <c r="EU26" s="13"/>
      <c r="EV26" s="13"/>
      <c r="EW26" s="13"/>
      <c r="EX26" s="13"/>
      <c r="EY26" s="13"/>
      <c r="EZ26" s="13"/>
      <c r="FA26" s="13"/>
      <c r="FB26" s="13"/>
      <c r="FC26" s="13"/>
      <c r="FD26" s="13"/>
      <c r="FE26" s="13"/>
      <c r="FF26" s="13"/>
      <c r="FG26" s="13"/>
      <c r="FH26" s="13"/>
      <c r="FI26" s="13"/>
      <c r="FJ26" s="13"/>
      <c r="FK26" s="13"/>
      <c r="FL26" s="13"/>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row>
    <row r="27" spans="1:249" s="14" customFormat="1" ht="98.25" customHeight="1">
      <c r="A27" s="18" t="s">
        <v>38</v>
      </c>
      <c r="B27" s="27" t="s">
        <v>39</v>
      </c>
      <c r="C27" s="28">
        <v>1240000</v>
      </c>
      <c r="D27" s="24">
        <v>412453.23</v>
      </c>
      <c r="E27" s="31">
        <f>D27</f>
        <v>412453.23</v>
      </c>
      <c r="F27" s="73">
        <f t="shared" si="0"/>
        <v>33.26235725806451</v>
      </c>
      <c r="G27" s="73">
        <f t="shared" si="1"/>
        <v>100</v>
      </c>
      <c r="H27" s="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c r="CZ27" s="13"/>
      <c r="DA27" s="13"/>
      <c r="DB27" s="13"/>
      <c r="DC27" s="13"/>
      <c r="DD27" s="13"/>
      <c r="DE27" s="13"/>
      <c r="DF27" s="13"/>
      <c r="DG27" s="13"/>
      <c r="DH27" s="13"/>
      <c r="DI27" s="13"/>
      <c r="DJ27" s="13"/>
      <c r="DK27" s="13"/>
      <c r="DL27" s="13"/>
      <c r="DM27" s="13"/>
      <c r="DN27" s="13"/>
      <c r="DO27" s="13"/>
      <c r="DP27" s="13"/>
      <c r="DQ27" s="13"/>
      <c r="DR27" s="13"/>
      <c r="DS27" s="13"/>
      <c r="DT27" s="13"/>
      <c r="DU27" s="13"/>
      <c r="DV27" s="13"/>
      <c r="DW27" s="13"/>
      <c r="DX27" s="13"/>
      <c r="DY27" s="13"/>
      <c r="DZ27" s="13"/>
      <c r="EA27" s="13"/>
      <c r="EB27" s="13"/>
      <c r="EC27" s="13"/>
      <c r="ED27" s="13"/>
      <c r="EE27" s="13"/>
      <c r="EF27" s="13"/>
      <c r="EG27" s="13"/>
      <c r="EH27" s="13"/>
      <c r="EI27" s="13"/>
      <c r="EJ27" s="13"/>
      <c r="EK27" s="13"/>
      <c r="EL27" s="13"/>
      <c r="EM27" s="13"/>
      <c r="EN27" s="13"/>
      <c r="EO27" s="13"/>
      <c r="EP27" s="13"/>
      <c r="EQ27" s="13"/>
      <c r="ER27" s="13"/>
      <c r="ES27" s="13"/>
      <c r="ET27" s="13"/>
      <c r="EU27" s="13"/>
      <c r="EV27" s="13"/>
      <c r="EW27" s="13"/>
      <c r="EX27" s="13"/>
      <c r="EY27" s="13"/>
      <c r="EZ27" s="13"/>
      <c r="FA27" s="13"/>
      <c r="FB27" s="13"/>
      <c r="FC27" s="13"/>
      <c r="FD27" s="13"/>
      <c r="FE27" s="13"/>
      <c r="FF27" s="13"/>
      <c r="FG27" s="13"/>
      <c r="FH27" s="13"/>
      <c r="FI27" s="13"/>
      <c r="FJ27" s="13"/>
      <c r="FK27" s="13"/>
      <c r="FL27" s="13"/>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row>
    <row r="28" spans="1:249" s="14" customFormat="1" ht="74.25" customHeight="1">
      <c r="A28" s="18" t="s">
        <v>40</v>
      </c>
      <c r="B28" s="27" t="s">
        <v>41</v>
      </c>
      <c r="C28" s="28">
        <v>61200</v>
      </c>
      <c r="D28" s="20">
        <v>68104.7</v>
      </c>
      <c r="E28" s="31">
        <f>D28</f>
        <v>68104.7</v>
      </c>
      <c r="F28" s="73">
        <f t="shared" si="0"/>
        <v>111.28218954248365</v>
      </c>
      <c r="G28" s="73">
        <v>0</v>
      </c>
      <c r="H28" s="32"/>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c r="CW28" s="13"/>
      <c r="CX28" s="13"/>
      <c r="CY28" s="13"/>
      <c r="CZ28" s="13"/>
      <c r="DA28" s="13"/>
      <c r="DB28" s="13"/>
      <c r="DC28" s="13"/>
      <c r="DD28" s="13"/>
      <c r="DE28" s="13"/>
      <c r="DF28" s="13"/>
      <c r="DG28" s="13"/>
      <c r="DH28" s="13"/>
      <c r="DI28" s="13"/>
      <c r="DJ28" s="13"/>
      <c r="DK28" s="13"/>
      <c r="DL28" s="13"/>
      <c r="DM28" s="13"/>
      <c r="DN28" s="13"/>
      <c r="DO28" s="13"/>
      <c r="DP28" s="13"/>
      <c r="DQ28" s="13"/>
      <c r="DR28" s="13"/>
      <c r="DS28" s="13"/>
      <c r="DT28" s="13"/>
      <c r="DU28" s="13"/>
      <c r="DV28" s="13"/>
      <c r="DW28" s="13"/>
      <c r="DX28" s="13"/>
      <c r="DY28" s="13"/>
      <c r="DZ28" s="13"/>
      <c r="EA28" s="13"/>
      <c r="EB28" s="13"/>
      <c r="EC28" s="13"/>
      <c r="ED28" s="13"/>
      <c r="EE28" s="13"/>
      <c r="EF28" s="13"/>
      <c r="EG28" s="13"/>
      <c r="EH28" s="13"/>
      <c r="EI28" s="13"/>
      <c r="EJ28" s="13"/>
      <c r="EK28" s="13"/>
      <c r="EL28" s="13"/>
      <c r="EM28" s="13"/>
      <c r="EN28" s="13"/>
      <c r="EO28" s="13"/>
      <c r="EP28" s="13"/>
      <c r="EQ28" s="13"/>
      <c r="ER28" s="13"/>
      <c r="ES28" s="13"/>
      <c r="ET28" s="13"/>
      <c r="EU28" s="13"/>
      <c r="EV28" s="13"/>
      <c r="EW28" s="13"/>
      <c r="EX28" s="13"/>
      <c r="EY28" s="13"/>
      <c r="EZ28" s="13"/>
      <c r="FA28" s="13"/>
      <c r="FB28" s="13"/>
      <c r="FC28" s="13"/>
      <c r="FD28" s="13"/>
      <c r="FE28" s="13"/>
      <c r="FF28" s="13"/>
      <c r="FG28" s="13"/>
      <c r="FH28" s="13"/>
      <c r="FI28" s="13"/>
      <c r="FJ28" s="13"/>
      <c r="FK28" s="13"/>
      <c r="FL28" s="13"/>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row>
    <row r="29" spans="1:249" s="14" customFormat="1" ht="36" customHeight="1">
      <c r="A29" s="29" t="s">
        <v>42</v>
      </c>
      <c r="B29" s="33" t="s">
        <v>43</v>
      </c>
      <c r="C29" s="28">
        <v>350000</v>
      </c>
      <c r="D29" s="20">
        <v>350000</v>
      </c>
      <c r="E29" s="20">
        <v>349999.99</v>
      </c>
      <c r="F29" s="73">
        <f t="shared" si="0"/>
        <v>99.99999714285714</v>
      </c>
      <c r="G29" s="73">
        <f t="shared" si="1"/>
        <v>99.99999714285714</v>
      </c>
      <c r="H29" s="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13"/>
      <c r="CO29" s="13"/>
      <c r="CP29" s="13"/>
      <c r="CQ29" s="13"/>
      <c r="CR29" s="13"/>
      <c r="CS29" s="13"/>
      <c r="CT29" s="13"/>
      <c r="CU29" s="13"/>
      <c r="CV29" s="13"/>
      <c r="CW29" s="13"/>
      <c r="CX29" s="13"/>
      <c r="CY29" s="13"/>
      <c r="CZ29" s="13"/>
      <c r="DA29" s="13"/>
      <c r="DB29" s="13"/>
      <c r="DC29" s="13"/>
      <c r="DD29" s="13"/>
      <c r="DE29" s="13"/>
      <c r="DF29" s="13"/>
      <c r="DG29" s="13"/>
      <c r="DH29" s="13"/>
      <c r="DI29" s="13"/>
      <c r="DJ29" s="13"/>
      <c r="DK29" s="13"/>
      <c r="DL29" s="13"/>
      <c r="DM29" s="13"/>
      <c r="DN29" s="13"/>
      <c r="DO29" s="13"/>
      <c r="DP29" s="13"/>
      <c r="DQ29" s="13"/>
      <c r="DR29" s="13"/>
      <c r="DS29" s="13"/>
      <c r="DT29" s="13"/>
      <c r="DU29" s="13"/>
      <c r="DV29" s="13"/>
      <c r="DW29" s="13"/>
      <c r="DX29" s="13"/>
      <c r="DY29" s="13"/>
      <c r="DZ29" s="13"/>
      <c r="EA29" s="13"/>
      <c r="EB29" s="13"/>
      <c r="EC29" s="13"/>
      <c r="ED29" s="13"/>
      <c r="EE29" s="13"/>
      <c r="EF29" s="13"/>
      <c r="EG29" s="13"/>
      <c r="EH29" s="13"/>
      <c r="EI29" s="13"/>
      <c r="EJ29" s="13"/>
      <c r="EK29" s="13"/>
      <c r="EL29" s="13"/>
      <c r="EM29" s="13"/>
      <c r="EN29" s="13"/>
      <c r="EO29" s="13"/>
      <c r="EP29" s="13"/>
      <c r="EQ29" s="13"/>
      <c r="ER29" s="13"/>
      <c r="ES29" s="13"/>
      <c r="ET29" s="13"/>
      <c r="EU29" s="13"/>
      <c r="EV29" s="13"/>
      <c r="EW29" s="13"/>
      <c r="EX29" s="13"/>
      <c r="EY29" s="13"/>
      <c r="EZ29" s="13"/>
      <c r="FA29" s="13"/>
      <c r="FB29" s="13"/>
      <c r="FC29" s="13"/>
      <c r="FD29" s="13"/>
      <c r="FE29" s="13"/>
      <c r="FF29" s="13"/>
      <c r="FG29" s="13"/>
      <c r="FH29" s="13"/>
      <c r="FI29" s="13"/>
      <c r="FJ29" s="13"/>
      <c r="FK29" s="13"/>
      <c r="FL29" s="13"/>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row>
    <row r="30" spans="1:249" s="14" customFormat="1" ht="25.5" customHeight="1">
      <c r="A30" s="29" t="s">
        <v>44</v>
      </c>
      <c r="B30" s="33" t="s">
        <v>45</v>
      </c>
      <c r="C30" s="28">
        <v>995000</v>
      </c>
      <c r="D30" s="31">
        <v>776595.03</v>
      </c>
      <c r="E30" s="31">
        <f>D30</f>
        <v>776595.03</v>
      </c>
      <c r="F30" s="73">
        <f t="shared" si="0"/>
        <v>78.04975175879397</v>
      </c>
      <c r="G30" s="73">
        <f t="shared" si="1"/>
        <v>100</v>
      </c>
      <c r="H30" s="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c r="CV30" s="13"/>
      <c r="CW30" s="13"/>
      <c r="CX30" s="13"/>
      <c r="CY30" s="13"/>
      <c r="CZ30" s="13"/>
      <c r="DA30" s="13"/>
      <c r="DB30" s="13"/>
      <c r="DC30" s="13"/>
      <c r="DD30" s="13"/>
      <c r="DE30" s="13"/>
      <c r="DF30" s="13"/>
      <c r="DG30" s="13"/>
      <c r="DH30" s="13"/>
      <c r="DI30" s="13"/>
      <c r="DJ30" s="13"/>
      <c r="DK30" s="13"/>
      <c r="DL30" s="13"/>
      <c r="DM30" s="13"/>
      <c r="DN30" s="13"/>
      <c r="DO30" s="13"/>
      <c r="DP30" s="13"/>
      <c r="DQ30" s="13"/>
      <c r="DR30" s="13"/>
      <c r="DS30" s="13"/>
      <c r="DT30" s="13"/>
      <c r="DU30" s="13"/>
      <c r="DV30" s="13"/>
      <c r="DW30" s="13"/>
      <c r="DX30" s="13"/>
      <c r="DY30" s="13"/>
      <c r="DZ30" s="13"/>
      <c r="EA30" s="13"/>
      <c r="EB30" s="13"/>
      <c r="EC30" s="13"/>
      <c r="ED30" s="13"/>
      <c r="EE30" s="13"/>
      <c r="EF30" s="13"/>
      <c r="EG30" s="13"/>
      <c r="EH30" s="13"/>
      <c r="EI30" s="13"/>
      <c r="EJ30" s="13"/>
      <c r="EK30" s="13"/>
      <c r="EL30" s="13"/>
      <c r="EM30" s="13"/>
      <c r="EN30" s="13"/>
      <c r="EO30" s="13"/>
      <c r="EP30" s="13"/>
      <c r="EQ30" s="13"/>
      <c r="ER30" s="13"/>
      <c r="ES30" s="13"/>
      <c r="ET30" s="13"/>
      <c r="EU30" s="13"/>
      <c r="EV30" s="13"/>
      <c r="EW30" s="13"/>
      <c r="EX30" s="13"/>
      <c r="EY30" s="13"/>
      <c r="EZ30" s="13"/>
      <c r="FA30" s="13"/>
      <c r="FB30" s="13"/>
      <c r="FC30" s="13"/>
      <c r="FD30" s="13"/>
      <c r="FE30" s="13"/>
      <c r="FF30" s="13"/>
      <c r="FG30" s="13"/>
      <c r="FH30" s="13"/>
      <c r="FI30" s="13"/>
      <c r="FJ30" s="13"/>
      <c r="FK30" s="13"/>
      <c r="FL30" s="13"/>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row>
    <row r="31" spans="1:249" s="14" customFormat="1" ht="25.5" customHeight="1">
      <c r="A31" s="29" t="s">
        <v>46</v>
      </c>
      <c r="B31" s="33" t="s">
        <v>47</v>
      </c>
      <c r="C31" s="28">
        <v>64600</v>
      </c>
      <c r="D31" s="31">
        <v>75750.67</v>
      </c>
      <c r="E31" s="31">
        <v>74518.44</v>
      </c>
      <c r="F31" s="73">
        <f t="shared" si="0"/>
        <v>115.35362229102168</v>
      </c>
      <c r="G31" s="73">
        <v>0</v>
      </c>
      <c r="H31" s="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c r="CY31" s="13"/>
      <c r="CZ31" s="13"/>
      <c r="DA31" s="13"/>
      <c r="DB31" s="13"/>
      <c r="DC31" s="13"/>
      <c r="DD31" s="13"/>
      <c r="DE31" s="13"/>
      <c r="DF31" s="13"/>
      <c r="DG31" s="13"/>
      <c r="DH31" s="13"/>
      <c r="DI31" s="13"/>
      <c r="DJ31" s="13"/>
      <c r="DK31" s="13"/>
      <c r="DL31" s="13"/>
      <c r="DM31" s="13"/>
      <c r="DN31" s="13"/>
      <c r="DO31" s="13"/>
      <c r="DP31" s="13"/>
      <c r="DQ31" s="13"/>
      <c r="DR31" s="13"/>
      <c r="DS31" s="13"/>
      <c r="DT31" s="13"/>
      <c r="DU31" s="13"/>
      <c r="DV31" s="13"/>
      <c r="DW31" s="13"/>
      <c r="DX31" s="13"/>
      <c r="DY31" s="13"/>
      <c r="DZ31" s="13"/>
      <c r="EA31" s="13"/>
      <c r="EB31" s="13"/>
      <c r="EC31" s="13"/>
      <c r="ED31" s="13"/>
      <c r="EE31" s="13"/>
      <c r="EF31" s="13"/>
      <c r="EG31" s="13"/>
      <c r="EH31" s="13"/>
      <c r="EI31" s="13"/>
      <c r="EJ31" s="13"/>
      <c r="EK31" s="13"/>
      <c r="EL31" s="13"/>
      <c r="EM31" s="13"/>
      <c r="EN31" s="13"/>
      <c r="EO31" s="13"/>
      <c r="EP31" s="13"/>
      <c r="EQ31" s="13"/>
      <c r="ER31" s="13"/>
      <c r="ES31" s="13"/>
      <c r="ET31" s="13"/>
      <c r="EU31" s="13"/>
      <c r="EV31" s="13"/>
      <c r="EW31" s="13"/>
      <c r="EX31" s="13"/>
      <c r="EY31" s="13"/>
      <c r="EZ31" s="13"/>
      <c r="FA31" s="13"/>
      <c r="FB31" s="13"/>
      <c r="FC31" s="13"/>
      <c r="FD31" s="13"/>
      <c r="FE31" s="13"/>
      <c r="FF31" s="13"/>
      <c r="FG31" s="13"/>
      <c r="FH31" s="13"/>
      <c r="FI31" s="13"/>
      <c r="FJ31" s="13"/>
      <c r="FK31" s="13"/>
      <c r="FL31" s="13"/>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row>
    <row r="32" spans="1:249" s="14" customFormat="1" ht="33" customHeight="1">
      <c r="A32" s="29" t="s">
        <v>48</v>
      </c>
      <c r="B32" s="30" t="s">
        <v>49</v>
      </c>
      <c r="C32" s="28">
        <v>519000</v>
      </c>
      <c r="D32" s="31">
        <v>388363.96</v>
      </c>
      <c r="E32" s="31">
        <f>D32</f>
        <v>388363.96</v>
      </c>
      <c r="F32" s="73">
        <f t="shared" si="0"/>
        <v>74.82927938342968</v>
      </c>
      <c r="G32" s="73">
        <f t="shared" si="1"/>
        <v>100</v>
      </c>
      <c r="H32" s="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c r="CP32" s="13"/>
      <c r="CQ32" s="13"/>
      <c r="CR32" s="13"/>
      <c r="CS32" s="13"/>
      <c r="CT32" s="13"/>
      <c r="CU32" s="13"/>
      <c r="CV32" s="13"/>
      <c r="CW32" s="13"/>
      <c r="CX32" s="13"/>
      <c r="CY32" s="13"/>
      <c r="CZ32" s="13"/>
      <c r="DA32" s="13"/>
      <c r="DB32" s="13"/>
      <c r="DC32" s="13"/>
      <c r="DD32" s="13"/>
      <c r="DE32" s="13"/>
      <c r="DF32" s="13"/>
      <c r="DG32" s="13"/>
      <c r="DH32" s="13"/>
      <c r="DI32" s="13"/>
      <c r="DJ32" s="13"/>
      <c r="DK32" s="13"/>
      <c r="DL32" s="13"/>
      <c r="DM32" s="13"/>
      <c r="DN32" s="13"/>
      <c r="DO32" s="13"/>
      <c r="DP32" s="13"/>
      <c r="DQ32" s="13"/>
      <c r="DR32" s="13"/>
      <c r="DS32" s="13"/>
      <c r="DT32" s="13"/>
      <c r="DU32" s="13"/>
      <c r="DV32" s="13"/>
      <c r="DW32" s="13"/>
      <c r="DX32" s="13"/>
      <c r="DY32" s="13"/>
      <c r="DZ32" s="13"/>
      <c r="EA32" s="13"/>
      <c r="EB32" s="13"/>
      <c r="EC32" s="13"/>
      <c r="ED32" s="13"/>
      <c r="EE32" s="13"/>
      <c r="EF32" s="13"/>
      <c r="EG32" s="13"/>
      <c r="EH32" s="13"/>
      <c r="EI32" s="13"/>
      <c r="EJ32" s="13"/>
      <c r="EK32" s="13"/>
      <c r="EL32" s="13"/>
      <c r="EM32" s="13"/>
      <c r="EN32" s="13"/>
      <c r="EO32" s="13"/>
      <c r="EP32" s="13"/>
      <c r="EQ32" s="13"/>
      <c r="ER32" s="13"/>
      <c r="ES32" s="13"/>
      <c r="ET32" s="13"/>
      <c r="EU32" s="13"/>
      <c r="EV32" s="13"/>
      <c r="EW32" s="13"/>
      <c r="EX32" s="13"/>
      <c r="EY32" s="13"/>
      <c r="EZ32" s="13"/>
      <c r="FA32" s="13"/>
      <c r="FB32" s="13"/>
      <c r="FC32" s="13"/>
      <c r="FD32" s="13"/>
      <c r="FE32" s="13"/>
      <c r="FF32" s="13"/>
      <c r="FG32" s="13"/>
      <c r="FH32" s="13"/>
      <c r="FI32" s="13"/>
      <c r="FJ32" s="13"/>
      <c r="FK32" s="13"/>
      <c r="FL32" s="13"/>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row>
    <row r="33" spans="1:249" s="14" customFormat="1" ht="33" customHeight="1">
      <c r="A33" s="29" t="s">
        <v>50</v>
      </c>
      <c r="B33" s="30" t="s">
        <v>51</v>
      </c>
      <c r="C33" s="28">
        <v>305000</v>
      </c>
      <c r="D33" s="31">
        <v>243123.22</v>
      </c>
      <c r="E33" s="31">
        <f aca="true" t="shared" si="2" ref="E33:E40">D33</f>
        <v>243123.22</v>
      </c>
      <c r="F33" s="73">
        <f t="shared" si="0"/>
        <v>79.71253114754099</v>
      </c>
      <c r="G33" s="73">
        <f t="shared" si="1"/>
        <v>100</v>
      </c>
      <c r="H33" s="3">
        <v>3</v>
      </c>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c r="BR33" s="13"/>
      <c r="BS33" s="13"/>
      <c r="BT33" s="13"/>
      <c r="BU33" s="13"/>
      <c r="BV33" s="13"/>
      <c r="BW33" s="13"/>
      <c r="BX33" s="13"/>
      <c r="BY33" s="13"/>
      <c r="BZ33" s="13"/>
      <c r="CA33" s="13"/>
      <c r="CB33" s="13"/>
      <c r="CC33" s="13"/>
      <c r="CD33" s="13"/>
      <c r="CE33" s="13"/>
      <c r="CF33" s="13"/>
      <c r="CG33" s="13"/>
      <c r="CH33" s="13"/>
      <c r="CI33" s="13"/>
      <c r="CJ33" s="13"/>
      <c r="CK33" s="13"/>
      <c r="CL33" s="13"/>
      <c r="CM33" s="13"/>
      <c r="CN33" s="13"/>
      <c r="CO33" s="13"/>
      <c r="CP33" s="13"/>
      <c r="CQ33" s="13"/>
      <c r="CR33" s="13"/>
      <c r="CS33" s="13"/>
      <c r="CT33" s="13"/>
      <c r="CU33" s="13"/>
      <c r="CV33" s="13"/>
      <c r="CW33" s="13"/>
      <c r="CX33" s="13"/>
      <c r="CY33" s="13"/>
      <c r="CZ33" s="13"/>
      <c r="DA33" s="13"/>
      <c r="DB33" s="13"/>
      <c r="DC33" s="13"/>
      <c r="DD33" s="13"/>
      <c r="DE33" s="13"/>
      <c r="DF33" s="13"/>
      <c r="DG33" s="13"/>
      <c r="DH33" s="13"/>
      <c r="DI33" s="13"/>
      <c r="DJ33" s="13"/>
      <c r="DK33" s="13"/>
      <c r="DL33" s="13"/>
      <c r="DM33" s="13"/>
      <c r="DN33" s="13"/>
      <c r="DO33" s="13"/>
      <c r="DP33" s="13"/>
      <c r="DQ33" s="13"/>
      <c r="DR33" s="13"/>
      <c r="DS33" s="13"/>
      <c r="DT33" s="13"/>
      <c r="DU33" s="13"/>
      <c r="DV33" s="13"/>
      <c r="DW33" s="13"/>
      <c r="DX33" s="13"/>
      <c r="DY33" s="13"/>
      <c r="DZ33" s="13"/>
      <c r="EA33" s="13"/>
      <c r="EB33" s="13"/>
      <c r="EC33" s="13"/>
      <c r="ED33" s="13"/>
      <c r="EE33" s="13"/>
      <c r="EF33" s="13"/>
      <c r="EG33" s="13"/>
      <c r="EH33" s="13"/>
      <c r="EI33" s="13"/>
      <c r="EJ33" s="13"/>
      <c r="EK33" s="13"/>
      <c r="EL33" s="13"/>
      <c r="EM33" s="13"/>
      <c r="EN33" s="13"/>
      <c r="EO33" s="13"/>
      <c r="EP33" s="13"/>
      <c r="EQ33" s="13"/>
      <c r="ER33" s="13"/>
      <c r="ES33" s="13"/>
      <c r="ET33" s="13"/>
      <c r="EU33" s="13"/>
      <c r="EV33" s="13"/>
      <c r="EW33" s="13"/>
      <c r="EX33" s="13"/>
      <c r="EY33" s="13"/>
      <c r="EZ33" s="13"/>
      <c r="FA33" s="13"/>
      <c r="FB33" s="13"/>
      <c r="FC33" s="13"/>
      <c r="FD33" s="13"/>
      <c r="FE33" s="13"/>
      <c r="FF33" s="13"/>
      <c r="FG33" s="13"/>
      <c r="FH33" s="13"/>
      <c r="FI33" s="13"/>
      <c r="FJ33" s="13"/>
      <c r="FK33" s="13"/>
      <c r="FL33" s="13"/>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row>
    <row r="34" spans="1:249" s="14" customFormat="1" ht="25.5" customHeight="1">
      <c r="A34" s="29" t="s">
        <v>52</v>
      </c>
      <c r="B34" s="30" t="s">
        <v>53</v>
      </c>
      <c r="C34" s="28">
        <v>23042000</v>
      </c>
      <c r="D34" s="31">
        <v>22733605.32</v>
      </c>
      <c r="E34" s="31">
        <f t="shared" si="2"/>
        <v>22733605.32</v>
      </c>
      <c r="F34" s="73">
        <f t="shared" si="0"/>
        <v>98.66159760437462</v>
      </c>
      <c r="G34" s="73">
        <f t="shared" si="1"/>
        <v>100</v>
      </c>
      <c r="H34" s="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3"/>
      <c r="BS34" s="13"/>
      <c r="BT34" s="13"/>
      <c r="BU34" s="13"/>
      <c r="BV34" s="13"/>
      <c r="BW34" s="13"/>
      <c r="BX34" s="13"/>
      <c r="BY34" s="13"/>
      <c r="BZ34" s="13"/>
      <c r="CA34" s="13"/>
      <c r="CB34" s="13"/>
      <c r="CC34" s="13"/>
      <c r="CD34" s="13"/>
      <c r="CE34" s="13"/>
      <c r="CF34" s="13"/>
      <c r="CG34" s="13"/>
      <c r="CH34" s="13"/>
      <c r="CI34" s="13"/>
      <c r="CJ34" s="13"/>
      <c r="CK34" s="13"/>
      <c r="CL34" s="13"/>
      <c r="CM34" s="13"/>
      <c r="CN34" s="13"/>
      <c r="CO34" s="13"/>
      <c r="CP34" s="13"/>
      <c r="CQ34" s="13"/>
      <c r="CR34" s="13"/>
      <c r="CS34" s="13"/>
      <c r="CT34" s="13"/>
      <c r="CU34" s="13"/>
      <c r="CV34" s="13"/>
      <c r="CW34" s="13"/>
      <c r="CX34" s="13"/>
      <c r="CY34" s="13"/>
      <c r="CZ34" s="13"/>
      <c r="DA34" s="13"/>
      <c r="DB34" s="13"/>
      <c r="DC34" s="13"/>
      <c r="DD34" s="13"/>
      <c r="DE34" s="13"/>
      <c r="DF34" s="13"/>
      <c r="DG34" s="13"/>
      <c r="DH34" s="13"/>
      <c r="DI34" s="13"/>
      <c r="DJ34" s="13"/>
      <c r="DK34" s="13"/>
      <c r="DL34" s="13"/>
      <c r="DM34" s="13"/>
      <c r="DN34" s="13"/>
      <c r="DO34" s="13"/>
      <c r="DP34" s="13"/>
      <c r="DQ34" s="13"/>
      <c r="DR34" s="13"/>
      <c r="DS34" s="13"/>
      <c r="DT34" s="13"/>
      <c r="DU34" s="13"/>
      <c r="DV34" s="13"/>
      <c r="DW34" s="13"/>
      <c r="DX34" s="13"/>
      <c r="DY34" s="13"/>
      <c r="DZ34" s="13"/>
      <c r="EA34" s="13"/>
      <c r="EB34" s="13"/>
      <c r="EC34" s="13"/>
      <c r="ED34" s="13"/>
      <c r="EE34" s="13"/>
      <c r="EF34" s="13"/>
      <c r="EG34" s="13"/>
      <c r="EH34" s="13"/>
      <c r="EI34" s="13"/>
      <c r="EJ34" s="13"/>
      <c r="EK34" s="13"/>
      <c r="EL34" s="13"/>
      <c r="EM34" s="13"/>
      <c r="EN34" s="13"/>
      <c r="EO34" s="13"/>
      <c r="EP34" s="13"/>
      <c r="EQ34" s="13"/>
      <c r="ER34" s="13"/>
      <c r="ES34" s="13"/>
      <c r="ET34" s="13"/>
      <c r="EU34" s="13"/>
      <c r="EV34" s="13"/>
      <c r="EW34" s="13"/>
      <c r="EX34" s="13"/>
      <c r="EY34" s="13"/>
      <c r="EZ34" s="13"/>
      <c r="FA34" s="13"/>
      <c r="FB34" s="13"/>
      <c r="FC34" s="13"/>
      <c r="FD34" s="13"/>
      <c r="FE34" s="13"/>
      <c r="FF34" s="13"/>
      <c r="FG34" s="13"/>
      <c r="FH34" s="13"/>
      <c r="FI34" s="13"/>
      <c r="FJ34" s="13"/>
      <c r="FK34" s="13"/>
      <c r="FL34" s="13"/>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row>
    <row r="35" spans="1:249" s="14" customFormat="1" ht="25.5" customHeight="1">
      <c r="A35" s="29" t="s">
        <v>54</v>
      </c>
      <c r="B35" s="30" t="s">
        <v>55</v>
      </c>
      <c r="C35" s="28">
        <v>2970000</v>
      </c>
      <c r="D35" s="31">
        <v>3126794.08</v>
      </c>
      <c r="E35" s="31">
        <f t="shared" si="2"/>
        <v>3126794.08</v>
      </c>
      <c r="F35" s="73">
        <f t="shared" si="0"/>
        <v>105.27926195286194</v>
      </c>
      <c r="G35" s="73">
        <f t="shared" si="1"/>
        <v>100</v>
      </c>
      <c r="H35" s="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c r="DG35" s="13"/>
      <c r="DH35" s="13"/>
      <c r="DI35" s="13"/>
      <c r="DJ35" s="13"/>
      <c r="DK35" s="13"/>
      <c r="DL35" s="13"/>
      <c r="DM35" s="13"/>
      <c r="DN35" s="13"/>
      <c r="DO35" s="13"/>
      <c r="DP35" s="13"/>
      <c r="DQ35" s="13"/>
      <c r="DR35" s="13"/>
      <c r="DS35" s="13"/>
      <c r="DT35" s="13"/>
      <c r="DU35" s="13"/>
      <c r="DV35" s="13"/>
      <c r="DW35" s="13"/>
      <c r="DX35" s="13"/>
      <c r="DY35" s="13"/>
      <c r="DZ35" s="13"/>
      <c r="EA35" s="13"/>
      <c r="EB35" s="13"/>
      <c r="EC35" s="13"/>
      <c r="ED35" s="13"/>
      <c r="EE35" s="13"/>
      <c r="EF35" s="13"/>
      <c r="EG35" s="13"/>
      <c r="EH35" s="13"/>
      <c r="EI35" s="13"/>
      <c r="EJ35" s="13"/>
      <c r="EK35" s="13"/>
      <c r="EL35" s="13"/>
      <c r="EM35" s="13"/>
      <c r="EN35" s="13"/>
      <c r="EO35" s="13"/>
      <c r="EP35" s="13"/>
      <c r="EQ35" s="13"/>
      <c r="ER35" s="13"/>
      <c r="ES35" s="13"/>
      <c r="ET35" s="13"/>
      <c r="EU35" s="13"/>
      <c r="EV35" s="13"/>
      <c r="EW35" s="13"/>
      <c r="EX35" s="13"/>
      <c r="EY35" s="13"/>
      <c r="EZ35" s="13"/>
      <c r="FA35" s="13"/>
      <c r="FB35" s="13"/>
      <c r="FC35" s="13"/>
      <c r="FD35" s="13"/>
      <c r="FE35" s="13"/>
      <c r="FF35" s="13"/>
      <c r="FG35" s="13"/>
      <c r="FH35" s="13"/>
      <c r="FI35" s="13"/>
      <c r="FJ35" s="13"/>
      <c r="FK35" s="13"/>
      <c r="FL35" s="13"/>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row>
    <row r="36" spans="1:249" s="14" customFormat="1" ht="25.5" customHeight="1">
      <c r="A36" s="29" t="s">
        <v>56</v>
      </c>
      <c r="B36" s="30" t="s">
        <v>57</v>
      </c>
      <c r="C36" s="28">
        <v>5264000</v>
      </c>
      <c r="D36" s="31">
        <v>7032596.1</v>
      </c>
      <c r="E36" s="31">
        <f t="shared" si="2"/>
        <v>7032596.1</v>
      </c>
      <c r="F36" s="73">
        <f t="shared" si="0"/>
        <v>133.59795022796354</v>
      </c>
      <c r="G36" s="73">
        <f t="shared" si="1"/>
        <v>100</v>
      </c>
      <c r="H36" s="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c r="DI36" s="13"/>
      <c r="DJ36" s="13"/>
      <c r="DK36" s="13"/>
      <c r="DL36" s="13"/>
      <c r="DM36" s="13"/>
      <c r="DN36" s="13"/>
      <c r="DO36" s="13"/>
      <c r="DP36" s="13"/>
      <c r="DQ36" s="13"/>
      <c r="DR36" s="13"/>
      <c r="DS36" s="13"/>
      <c r="DT36" s="13"/>
      <c r="DU36" s="13"/>
      <c r="DV36" s="13"/>
      <c r="DW36" s="13"/>
      <c r="DX36" s="13"/>
      <c r="DY36" s="13"/>
      <c r="DZ36" s="13"/>
      <c r="EA36" s="13"/>
      <c r="EB36" s="13"/>
      <c r="EC36" s="13"/>
      <c r="ED36" s="13"/>
      <c r="EE36" s="13"/>
      <c r="EF36" s="13"/>
      <c r="EG36" s="13"/>
      <c r="EH36" s="13"/>
      <c r="EI36" s="13"/>
      <c r="EJ36" s="13"/>
      <c r="EK36" s="13"/>
      <c r="EL36" s="13"/>
      <c r="EM36" s="13"/>
      <c r="EN36" s="13"/>
      <c r="EO36" s="13"/>
      <c r="EP36" s="13"/>
      <c r="EQ36" s="13"/>
      <c r="ER36" s="13"/>
      <c r="ES36" s="13"/>
      <c r="ET36" s="13"/>
      <c r="EU36" s="13"/>
      <c r="EV36" s="13"/>
      <c r="EW36" s="13"/>
      <c r="EX36" s="13"/>
      <c r="EY36" s="13"/>
      <c r="EZ36" s="13"/>
      <c r="FA36" s="13"/>
      <c r="FB36" s="13"/>
      <c r="FC36" s="13"/>
      <c r="FD36" s="13"/>
      <c r="FE36" s="13"/>
      <c r="FF36" s="13"/>
      <c r="FG36" s="13"/>
      <c r="FH36" s="13"/>
      <c r="FI36" s="13"/>
      <c r="FJ36" s="13"/>
      <c r="FK36" s="13"/>
      <c r="FL36" s="13"/>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row>
    <row r="37" spans="1:249" s="14" customFormat="1" ht="25.5" customHeight="1">
      <c r="A37" s="29" t="s">
        <v>58</v>
      </c>
      <c r="B37" s="30" t="s">
        <v>59</v>
      </c>
      <c r="C37" s="28">
        <v>897000</v>
      </c>
      <c r="D37" s="31">
        <v>307414.99</v>
      </c>
      <c r="E37" s="31">
        <f t="shared" si="2"/>
        <v>307414.99</v>
      </c>
      <c r="F37" s="73">
        <f t="shared" si="0"/>
        <v>34.27145930880713</v>
      </c>
      <c r="G37" s="73">
        <f t="shared" si="1"/>
        <v>100</v>
      </c>
      <c r="H37" s="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c r="DH37" s="13"/>
      <c r="DI37" s="13"/>
      <c r="DJ37" s="13"/>
      <c r="DK37" s="13"/>
      <c r="DL37" s="13"/>
      <c r="DM37" s="13"/>
      <c r="DN37" s="13"/>
      <c r="DO37" s="13"/>
      <c r="DP37" s="13"/>
      <c r="DQ37" s="13"/>
      <c r="DR37" s="13"/>
      <c r="DS37" s="13"/>
      <c r="DT37" s="13"/>
      <c r="DU37" s="13"/>
      <c r="DV37" s="13"/>
      <c r="DW37" s="13"/>
      <c r="DX37" s="13"/>
      <c r="DY37" s="13"/>
      <c r="DZ37" s="13"/>
      <c r="EA37" s="13"/>
      <c r="EB37" s="13"/>
      <c r="EC37" s="13"/>
      <c r="ED37" s="13"/>
      <c r="EE37" s="13"/>
      <c r="EF37" s="13"/>
      <c r="EG37" s="13"/>
      <c r="EH37" s="13"/>
      <c r="EI37" s="13"/>
      <c r="EJ37" s="13"/>
      <c r="EK37" s="13"/>
      <c r="EL37" s="13"/>
      <c r="EM37" s="13"/>
      <c r="EN37" s="13"/>
      <c r="EO37" s="13"/>
      <c r="EP37" s="13"/>
      <c r="EQ37" s="13"/>
      <c r="ER37" s="13"/>
      <c r="ES37" s="13"/>
      <c r="ET37" s="13"/>
      <c r="EU37" s="13"/>
      <c r="EV37" s="13"/>
      <c r="EW37" s="13"/>
      <c r="EX37" s="13"/>
      <c r="EY37" s="13"/>
      <c r="EZ37" s="13"/>
      <c r="FA37" s="13"/>
      <c r="FB37" s="13"/>
      <c r="FC37" s="13"/>
      <c r="FD37" s="13"/>
      <c r="FE37" s="13"/>
      <c r="FF37" s="13"/>
      <c r="FG37" s="13"/>
      <c r="FH37" s="13"/>
      <c r="FI37" s="13"/>
      <c r="FJ37" s="13"/>
      <c r="FK37" s="13"/>
      <c r="FL37" s="13"/>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row>
    <row r="38" spans="1:249" s="14" customFormat="1" ht="25.5" customHeight="1">
      <c r="A38" s="29" t="s">
        <v>60</v>
      </c>
      <c r="B38" s="30" t="s">
        <v>61</v>
      </c>
      <c r="C38" s="28">
        <v>80000</v>
      </c>
      <c r="D38" s="31">
        <v>52042.73</v>
      </c>
      <c r="E38" s="31">
        <f t="shared" si="2"/>
        <v>52042.73</v>
      </c>
      <c r="F38" s="73">
        <f t="shared" si="0"/>
        <v>65.05341250000001</v>
      </c>
      <c r="G38" s="73">
        <f t="shared" si="1"/>
        <v>100</v>
      </c>
      <c r="H38" s="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13"/>
      <c r="BW38" s="13"/>
      <c r="BX38" s="13"/>
      <c r="BY38" s="13"/>
      <c r="BZ38" s="13"/>
      <c r="CA38" s="13"/>
      <c r="CB38" s="13"/>
      <c r="CC38" s="13"/>
      <c r="CD38" s="13"/>
      <c r="CE38" s="13"/>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row>
    <row r="39" spans="1:249" s="14" customFormat="1" ht="25.5" customHeight="1">
      <c r="A39" s="29" t="s">
        <v>62</v>
      </c>
      <c r="B39" s="30" t="s">
        <v>63</v>
      </c>
      <c r="C39" s="28">
        <v>10573000</v>
      </c>
      <c r="D39" s="31">
        <v>10172358.17</v>
      </c>
      <c r="E39" s="31">
        <v>10172337.46</v>
      </c>
      <c r="F39" s="73">
        <f t="shared" si="0"/>
        <v>96.21051224817934</v>
      </c>
      <c r="G39" s="73">
        <f t="shared" si="1"/>
        <v>99.99979640905626</v>
      </c>
      <c r="H39" s="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3"/>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row>
    <row r="40" spans="1:249" s="14" customFormat="1" ht="25.5" customHeight="1">
      <c r="A40" s="29" t="s">
        <v>64</v>
      </c>
      <c r="B40" s="30" t="s">
        <v>65</v>
      </c>
      <c r="C40" s="28">
        <v>47927700</v>
      </c>
      <c r="D40" s="31">
        <v>58281881.22</v>
      </c>
      <c r="E40" s="31">
        <f t="shared" si="2"/>
        <v>58281881.22</v>
      </c>
      <c r="F40" s="73">
        <f t="shared" si="0"/>
        <v>121.60375152573563</v>
      </c>
      <c r="G40" s="73">
        <f t="shared" si="1"/>
        <v>100</v>
      </c>
      <c r="H40" s="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3"/>
      <c r="BK40" s="13"/>
      <c r="BL40" s="13"/>
      <c r="BM40" s="13"/>
      <c r="BN40" s="13"/>
      <c r="BO40" s="13"/>
      <c r="BP40" s="13"/>
      <c r="BQ40" s="13"/>
      <c r="BR40" s="13"/>
      <c r="BS40" s="13"/>
      <c r="BT40" s="13"/>
      <c r="BU40" s="13"/>
      <c r="BV40" s="13"/>
      <c r="BW40" s="13"/>
      <c r="BX40" s="13"/>
      <c r="BY40" s="13"/>
      <c r="BZ40" s="13"/>
      <c r="CA40" s="13"/>
      <c r="CB40" s="13"/>
      <c r="CC40" s="13"/>
      <c r="CD40" s="13"/>
      <c r="CE40" s="13"/>
      <c r="CF40" s="13"/>
      <c r="CG40" s="13"/>
      <c r="CH40" s="13"/>
      <c r="CI40" s="13"/>
      <c r="CJ40" s="13"/>
      <c r="CK40" s="13"/>
      <c r="CL40" s="13"/>
      <c r="CM40" s="13"/>
      <c r="CN40" s="13"/>
      <c r="CO40" s="13"/>
      <c r="CP40" s="13"/>
      <c r="CQ40" s="13"/>
      <c r="CR40" s="13"/>
      <c r="CS40" s="13"/>
      <c r="CT40" s="13"/>
      <c r="CU40" s="13"/>
      <c r="CV40" s="13"/>
      <c r="CW40" s="13"/>
      <c r="CX40" s="13"/>
      <c r="CY40" s="13"/>
      <c r="CZ40" s="13"/>
      <c r="DA40" s="13"/>
      <c r="DB40" s="13"/>
      <c r="DC40" s="13"/>
      <c r="DD40" s="13"/>
      <c r="DE40" s="13"/>
      <c r="DF40" s="13"/>
      <c r="DG40" s="13"/>
      <c r="DH40" s="13"/>
      <c r="DI40" s="13"/>
      <c r="DJ40" s="13"/>
      <c r="DK40" s="13"/>
      <c r="DL40" s="13"/>
      <c r="DM40" s="13"/>
      <c r="DN40" s="13"/>
      <c r="DO40" s="13"/>
      <c r="DP40" s="13"/>
      <c r="DQ40" s="13"/>
      <c r="DR40" s="13"/>
      <c r="DS40" s="13"/>
      <c r="DT40" s="13"/>
      <c r="DU40" s="13"/>
      <c r="DV40" s="13"/>
      <c r="DW40" s="13"/>
      <c r="DX40" s="13"/>
      <c r="DY40" s="13"/>
      <c r="DZ40" s="13"/>
      <c r="EA40" s="13"/>
      <c r="EB40" s="13"/>
      <c r="EC40" s="13"/>
      <c r="ED40" s="13"/>
      <c r="EE40" s="13"/>
      <c r="EF40" s="13"/>
      <c r="EG40" s="13"/>
      <c r="EH40" s="13"/>
      <c r="EI40" s="13"/>
      <c r="EJ40" s="13"/>
      <c r="EK40" s="13"/>
      <c r="EL40" s="13"/>
      <c r="EM40" s="13"/>
      <c r="EN40" s="13"/>
      <c r="EO40" s="13"/>
      <c r="EP40" s="13"/>
      <c r="EQ40" s="13"/>
      <c r="ER40" s="13"/>
      <c r="ES40" s="13"/>
      <c r="ET40" s="13"/>
      <c r="EU40" s="13"/>
      <c r="EV40" s="13"/>
      <c r="EW40" s="13"/>
      <c r="EX40" s="13"/>
      <c r="EY40" s="13"/>
      <c r="EZ40" s="13"/>
      <c r="FA40" s="13"/>
      <c r="FB40" s="13"/>
      <c r="FC40" s="13"/>
      <c r="FD40" s="13"/>
      <c r="FE40" s="13"/>
      <c r="FF40" s="13"/>
      <c r="FG40" s="13"/>
      <c r="FH40" s="13"/>
      <c r="FI40" s="13"/>
      <c r="FJ40" s="13"/>
      <c r="FK40" s="13"/>
      <c r="FL40" s="13"/>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row>
    <row r="41" spans="1:249" s="14" customFormat="1" ht="46.5" customHeight="1">
      <c r="A41" s="29" t="s">
        <v>66</v>
      </c>
      <c r="B41" s="30" t="s">
        <v>67</v>
      </c>
      <c r="C41" s="28">
        <v>1644800</v>
      </c>
      <c r="D41" s="31">
        <v>3729488.89</v>
      </c>
      <c r="E41" s="31">
        <v>3694321.25</v>
      </c>
      <c r="F41" s="73" t="s">
        <v>222</v>
      </c>
      <c r="G41" s="73">
        <f t="shared" si="1"/>
        <v>99.05703861742835</v>
      </c>
      <c r="H41" s="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3"/>
      <c r="BK41" s="13"/>
      <c r="BL41" s="13"/>
      <c r="BM41" s="13"/>
      <c r="BN41" s="13"/>
      <c r="BO41" s="13"/>
      <c r="BP41" s="13"/>
      <c r="BQ41" s="13"/>
      <c r="BR41" s="13"/>
      <c r="BS41" s="13"/>
      <c r="BT41" s="13"/>
      <c r="BU41" s="13"/>
      <c r="BV41" s="13"/>
      <c r="BW41" s="13"/>
      <c r="BX41" s="13"/>
      <c r="BY41" s="13"/>
      <c r="BZ41" s="13"/>
      <c r="CA41" s="13"/>
      <c r="CB41" s="13"/>
      <c r="CC41" s="13"/>
      <c r="CD41" s="13"/>
      <c r="CE41" s="13"/>
      <c r="CF41" s="13"/>
      <c r="CG41" s="13"/>
      <c r="CH41" s="13"/>
      <c r="CI41" s="13"/>
      <c r="CJ41" s="13"/>
      <c r="CK41" s="13"/>
      <c r="CL41" s="13"/>
      <c r="CM41" s="13"/>
      <c r="CN41" s="13"/>
      <c r="CO41" s="13"/>
      <c r="CP41" s="13"/>
      <c r="CQ41" s="13"/>
      <c r="CR41" s="13"/>
      <c r="CS41" s="13"/>
      <c r="CT41" s="13"/>
      <c r="CU41" s="13"/>
      <c r="CV41" s="13"/>
      <c r="CW41" s="13"/>
      <c r="CX41" s="13"/>
      <c r="CY41" s="13"/>
      <c r="CZ41" s="13"/>
      <c r="DA41" s="13"/>
      <c r="DB41" s="13"/>
      <c r="DC41" s="13"/>
      <c r="DD41" s="13"/>
      <c r="DE41" s="13"/>
      <c r="DF41" s="13"/>
      <c r="DG41" s="13"/>
      <c r="DH41" s="13"/>
      <c r="DI41" s="13"/>
      <c r="DJ41" s="13"/>
      <c r="DK41" s="13"/>
      <c r="DL41" s="13"/>
      <c r="DM41" s="13"/>
      <c r="DN41" s="13"/>
      <c r="DO41" s="13"/>
      <c r="DP41" s="13"/>
      <c r="DQ41" s="13"/>
      <c r="DR41" s="13"/>
      <c r="DS41" s="13"/>
      <c r="DT41" s="13"/>
      <c r="DU41" s="13"/>
      <c r="DV41" s="13"/>
      <c r="DW41" s="13"/>
      <c r="DX41" s="13"/>
      <c r="DY41" s="13"/>
      <c r="DZ41" s="13"/>
      <c r="EA41" s="13"/>
      <c r="EB41" s="13"/>
      <c r="EC41" s="13"/>
      <c r="ED41" s="13"/>
      <c r="EE41" s="13"/>
      <c r="EF41" s="13"/>
      <c r="EG41" s="13"/>
      <c r="EH41" s="13"/>
      <c r="EI41" s="13"/>
      <c r="EJ41" s="13"/>
      <c r="EK41" s="13"/>
      <c r="EL41" s="13"/>
      <c r="EM41" s="13"/>
      <c r="EN41" s="13"/>
      <c r="EO41" s="13"/>
      <c r="EP41" s="13"/>
      <c r="EQ41" s="13"/>
      <c r="ER41" s="13"/>
      <c r="ES41" s="13"/>
      <c r="ET41" s="13"/>
      <c r="EU41" s="13"/>
      <c r="EV41" s="13"/>
      <c r="EW41" s="13"/>
      <c r="EX41" s="13"/>
      <c r="EY41" s="13"/>
      <c r="EZ41" s="13"/>
      <c r="FA41" s="13"/>
      <c r="FB41" s="13"/>
      <c r="FC41" s="13"/>
      <c r="FD41" s="13"/>
      <c r="FE41" s="13"/>
      <c r="FF41" s="13"/>
      <c r="FG41" s="13"/>
      <c r="FH41" s="13"/>
      <c r="FI41" s="13"/>
      <c r="FJ41" s="13"/>
      <c r="FK41" s="13"/>
      <c r="FL41" s="13"/>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row>
    <row r="42" spans="1:249" s="14" customFormat="1" ht="29.25" customHeight="1">
      <c r="A42" s="29" t="s">
        <v>68</v>
      </c>
      <c r="B42" s="30" t="s">
        <v>69</v>
      </c>
      <c r="C42" s="28">
        <v>250400</v>
      </c>
      <c r="D42" s="31">
        <v>453700</v>
      </c>
      <c r="E42" s="31">
        <v>443333.2</v>
      </c>
      <c r="F42" s="73">
        <f t="shared" si="0"/>
        <v>177.04999999999998</v>
      </c>
      <c r="G42" s="73">
        <f t="shared" si="1"/>
        <v>97.71505400044083</v>
      </c>
      <c r="H42" s="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c r="BR42" s="13"/>
      <c r="BS42" s="13"/>
      <c r="BT42" s="13"/>
      <c r="BU42" s="13"/>
      <c r="BV42" s="13"/>
      <c r="BW42" s="13"/>
      <c r="BX42" s="13"/>
      <c r="BY42" s="13"/>
      <c r="BZ42" s="13"/>
      <c r="CA42" s="13"/>
      <c r="CB42" s="13"/>
      <c r="CC42" s="13"/>
      <c r="CD42" s="13"/>
      <c r="CE42" s="13"/>
      <c r="CF42" s="13"/>
      <c r="CG42" s="13"/>
      <c r="CH42" s="13"/>
      <c r="CI42" s="13"/>
      <c r="CJ42" s="13"/>
      <c r="CK42" s="13"/>
      <c r="CL42" s="13"/>
      <c r="CM42" s="13"/>
      <c r="CN42" s="13"/>
      <c r="CO42" s="13"/>
      <c r="CP42" s="13"/>
      <c r="CQ42" s="13"/>
      <c r="CR42" s="13"/>
      <c r="CS42" s="13"/>
      <c r="CT42" s="13"/>
      <c r="CU42" s="13"/>
      <c r="CV42" s="13"/>
      <c r="CW42" s="13"/>
      <c r="CX42" s="13"/>
      <c r="CY42" s="13"/>
      <c r="CZ42" s="13"/>
      <c r="DA42" s="13"/>
      <c r="DB42" s="13"/>
      <c r="DC42" s="13"/>
      <c r="DD42" s="13"/>
      <c r="DE42" s="13"/>
      <c r="DF42" s="13"/>
      <c r="DG42" s="13"/>
      <c r="DH42" s="13"/>
      <c r="DI42" s="13"/>
      <c r="DJ42" s="13"/>
      <c r="DK42" s="13"/>
      <c r="DL42" s="13"/>
      <c r="DM42" s="13"/>
      <c r="DN42" s="13"/>
      <c r="DO42" s="13"/>
      <c r="DP42" s="13"/>
      <c r="DQ42" s="13"/>
      <c r="DR42" s="13"/>
      <c r="DS42" s="13"/>
      <c r="DT42" s="13"/>
      <c r="DU42" s="13"/>
      <c r="DV42" s="13"/>
      <c r="DW42" s="13"/>
      <c r="DX42" s="13"/>
      <c r="DY42" s="13"/>
      <c r="DZ42" s="13"/>
      <c r="EA42" s="13"/>
      <c r="EB42" s="13"/>
      <c r="EC42" s="13"/>
      <c r="ED42" s="13"/>
      <c r="EE42" s="13"/>
      <c r="EF42" s="13"/>
      <c r="EG42" s="13"/>
      <c r="EH42" s="13"/>
      <c r="EI42" s="13"/>
      <c r="EJ42" s="13"/>
      <c r="EK42" s="13"/>
      <c r="EL42" s="13"/>
      <c r="EM42" s="13"/>
      <c r="EN42" s="13"/>
      <c r="EO42" s="13"/>
      <c r="EP42" s="13"/>
      <c r="EQ42" s="13"/>
      <c r="ER42" s="13"/>
      <c r="ES42" s="13"/>
      <c r="ET42" s="13"/>
      <c r="EU42" s="13"/>
      <c r="EV42" s="13"/>
      <c r="EW42" s="13"/>
      <c r="EX42" s="13"/>
      <c r="EY42" s="13"/>
      <c r="EZ42" s="13"/>
      <c r="FA42" s="13"/>
      <c r="FB42" s="13"/>
      <c r="FC42" s="13"/>
      <c r="FD42" s="13"/>
      <c r="FE42" s="13"/>
      <c r="FF42" s="13"/>
      <c r="FG42" s="13"/>
      <c r="FH42" s="13"/>
      <c r="FI42" s="13"/>
      <c r="FJ42" s="13"/>
      <c r="FK42" s="13"/>
      <c r="FL42" s="13"/>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row>
    <row r="43" spans="1:249" s="14" customFormat="1" ht="25.5" customHeight="1">
      <c r="A43" s="29" t="s">
        <v>197</v>
      </c>
      <c r="B43" s="30" t="s">
        <v>198</v>
      </c>
      <c r="C43" s="28">
        <v>1965000</v>
      </c>
      <c r="D43" s="31">
        <v>2001811.99</v>
      </c>
      <c r="E43" s="31">
        <f>D43</f>
        <v>2001811.99</v>
      </c>
      <c r="F43" s="73">
        <f t="shared" si="0"/>
        <v>101.87338371501274</v>
      </c>
      <c r="G43" s="73">
        <f t="shared" si="1"/>
        <v>100</v>
      </c>
      <c r="H43" s="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c r="BP43" s="13"/>
      <c r="BQ43" s="13"/>
      <c r="BR43" s="13"/>
      <c r="BS43" s="13"/>
      <c r="BT43" s="13"/>
      <c r="BU43" s="13"/>
      <c r="BV43" s="13"/>
      <c r="BW43" s="13"/>
      <c r="BX43" s="13"/>
      <c r="BY43" s="13"/>
      <c r="BZ43" s="13"/>
      <c r="CA43" s="13"/>
      <c r="CB43" s="13"/>
      <c r="CC43" s="13"/>
      <c r="CD43" s="13"/>
      <c r="CE43" s="13"/>
      <c r="CF43" s="13"/>
      <c r="CG43" s="13"/>
      <c r="CH43" s="13"/>
      <c r="CI43" s="13"/>
      <c r="CJ43" s="13"/>
      <c r="CK43" s="13"/>
      <c r="CL43" s="13"/>
      <c r="CM43" s="13"/>
      <c r="CN43" s="13"/>
      <c r="CO43" s="13"/>
      <c r="CP43" s="13"/>
      <c r="CQ43" s="13"/>
      <c r="CR43" s="13"/>
      <c r="CS43" s="13"/>
      <c r="CT43" s="13"/>
      <c r="CU43" s="13"/>
      <c r="CV43" s="13"/>
      <c r="CW43" s="13"/>
      <c r="CX43" s="13"/>
      <c r="CY43" s="13"/>
      <c r="CZ43" s="13"/>
      <c r="DA43" s="13"/>
      <c r="DB43" s="13"/>
      <c r="DC43" s="13"/>
      <c r="DD43" s="13"/>
      <c r="DE43" s="13"/>
      <c r="DF43" s="13"/>
      <c r="DG43" s="13"/>
      <c r="DH43" s="13"/>
      <c r="DI43" s="13"/>
      <c r="DJ43" s="13"/>
      <c r="DK43" s="13"/>
      <c r="DL43" s="13"/>
      <c r="DM43" s="13"/>
      <c r="DN43" s="13"/>
      <c r="DO43" s="13"/>
      <c r="DP43" s="13"/>
      <c r="DQ43" s="13"/>
      <c r="DR43" s="13"/>
      <c r="DS43" s="13"/>
      <c r="DT43" s="13"/>
      <c r="DU43" s="13"/>
      <c r="DV43" s="13"/>
      <c r="DW43" s="13"/>
      <c r="DX43" s="13"/>
      <c r="DY43" s="13"/>
      <c r="DZ43" s="13"/>
      <c r="EA43" s="13"/>
      <c r="EB43" s="13"/>
      <c r="EC43" s="13"/>
      <c r="ED43" s="13"/>
      <c r="EE43" s="13"/>
      <c r="EF43" s="13"/>
      <c r="EG43" s="13"/>
      <c r="EH43" s="13"/>
      <c r="EI43" s="13"/>
      <c r="EJ43" s="13"/>
      <c r="EK43" s="13"/>
      <c r="EL43" s="13"/>
      <c r="EM43" s="13"/>
      <c r="EN43" s="13"/>
      <c r="EO43" s="13"/>
      <c r="EP43" s="13"/>
      <c r="EQ43" s="13"/>
      <c r="ER43" s="13"/>
      <c r="ES43" s="13"/>
      <c r="ET43" s="13"/>
      <c r="EU43" s="13"/>
      <c r="EV43" s="13"/>
      <c r="EW43" s="13"/>
      <c r="EX43" s="13"/>
      <c r="EY43" s="13"/>
      <c r="EZ43" s="13"/>
      <c r="FA43" s="13"/>
      <c r="FB43" s="13"/>
      <c r="FC43" s="13"/>
      <c r="FD43" s="13"/>
      <c r="FE43" s="13"/>
      <c r="FF43" s="13"/>
      <c r="FG43" s="13"/>
      <c r="FH43" s="13"/>
      <c r="FI43" s="13"/>
      <c r="FJ43" s="13"/>
      <c r="FK43" s="13"/>
      <c r="FL43" s="13"/>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row>
    <row r="44" spans="1:249" s="14" customFormat="1" ht="25.5" customHeight="1">
      <c r="A44" s="29" t="s">
        <v>70</v>
      </c>
      <c r="B44" s="30" t="s">
        <v>71</v>
      </c>
      <c r="C44" s="28">
        <v>37800</v>
      </c>
      <c r="D44" s="31">
        <v>18800</v>
      </c>
      <c r="E44" s="31">
        <v>12610</v>
      </c>
      <c r="F44" s="73">
        <f t="shared" si="0"/>
        <v>33.35978835978836</v>
      </c>
      <c r="G44" s="73">
        <f t="shared" si="1"/>
        <v>67.07446808510639</v>
      </c>
      <c r="H44" s="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3"/>
      <c r="BH44" s="13"/>
      <c r="BI44" s="13"/>
      <c r="BJ44" s="13"/>
      <c r="BK44" s="13"/>
      <c r="BL44" s="13"/>
      <c r="BM44" s="13"/>
      <c r="BN44" s="13"/>
      <c r="BO44" s="13"/>
      <c r="BP44" s="13"/>
      <c r="BQ44" s="13"/>
      <c r="BR44" s="13"/>
      <c r="BS44" s="13"/>
      <c r="BT44" s="13"/>
      <c r="BU44" s="13"/>
      <c r="BV44" s="13"/>
      <c r="BW44" s="13"/>
      <c r="BX44" s="13"/>
      <c r="BY44" s="13"/>
      <c r="BZ44" s="13"/>
      <c r="CA44" s="13"/>
      <c r="CB44" s="13"/>
      <c r="CC44" s="13"/>
      <c r="CD44" s="13"/>
      <c r="CE44" s="13"/>
      <c r="CF44" s="13"/>
      <c r="CG44" s="13"/>
      <c r="CH44" s="13"/>
      <c r="CI44" s="13"/>
      <c r="CJ44" s="13"/>
      <c r="CK44" s="13"/>
      <c r="CL44" s="13"/>
      <c r="CM44" s="13"/>
      <c r="CN44" s="13"/>
      <c r="CO44" s="13"/>
      <c r="CP44" s="13"/>
      <c r="CQ44" s="13"/>
      <c r="CR44" s="13"/>
      <c r="CS44" s="13"/>
      <c r="CT44" s="13"/>
      <c r="CU44" s="13"/>
      <c r="CV44" s="13"/>
      <c r="CW44" s="13"/>
      <c r="CX44" s="13"/>
      <c r="CY44" s="13"/>
      <c r="CZ44" s="13"/>
      <c r="DA44" s="13"/>
      <c r="DB44" s="13"/>
      <c r="DC44" s="13"/>
      <c r="DD44" s="13"/>
      <c r="DE44" s="13"/>
      <c r="DF44" s="13"/>
      <c r="DG44" s="13"/>
      <c r="DH44" s="13"/>
      <c r="DI44" s="13"/>
      <c r="DJ44" s="13"/>
      <c r="DK44" s="13"/>
      <c r="DL44" s="13"/>
      <c r="DM44" s="13"/>
      <c r="DN44" s="13"/>
      <c r="DO44" s="13"/>
      <c r="DP44" s="13"/>
      <c r="DQ44" s="13"/>
      <c r="DR44" s="13"/>
      <c r="DS44" s="13"/>
      <c r="DT44" s="13"/>
      <c r="DU44" s="13"/>
      <c r="DV44" s="13"/>
      <c r="DW44" s="13"/>
      <c r="DX44" s="13"/>
      <c r="DY44" s="13"/>
      <c r="DZ44" s="13"/>
      <c r="EA44" s="13"/>
      <c r="EB44" s="13"/>
      <c r="EC44" s="13"/>
      <c r="ED44" s="13"/>
      <c r="EE44" s="13"/>
      <c r="EF44" s="13"/>
      <c r="EG44" s="13"/>
      <c r="EH44" s="13"/>
      <c r="EI44" s="13"/>
      <c r="EJ44" s="13"/>
      <c r="EK44" s="13"/>
      <c r="EL44" s="13"/>
      <c r="EM44" s="13"/>
      <c r="EN44" s="13"/>
      <c r="EO44" s="13"/>
      <c r="EP44" s="13"/>
      <c r="EQ44" s="13"/>
      <c r="ER44" s="13"/>
      <c r="ES44" s="13"/>
      <c r="ET44" s="13"/>
      <c r="EU44" s="13"/>
      <c r="EV44" s="13"/>
      <c r="EW44" s="13"/>
      <c r="EX44" s="13"/>
      <c r="EY44" s="13"/>
      <c r="EZ44" s="13"/>
      <c r="FA44" s="13"/>
      <c r="FB44" s="13"/>
      <c r="FC44" s="13"/>
      <c r="FD44" s="13"/>
      <c r="FE44" s="13"/>
      <c r="FF44" s="13"/>
      <c r="FG44" s="13"/>
      <c r="FH44" s="13"/>
      <c r="FI44" s="13"/>
      <c r="FJ44" s="13"/>
      <c r="FK44" s="13"/>
      <c r="FL44" s="13"/>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row>
    <row r="45" spans="1:249" s="14" customFormat="1" ht="25.5" customHeight="1">
      <c r="A45" s="29" t="s">
        <v>72</v>
      </c>
      <c r="B45" s="30" t="s">
        <v>73</v>
      </c>
      <c r="C45" s="28">
        <v>43500</v>
      </c>
      <c r="D45" s="31">
        <v>68500</v>
      </c>
      <c r="E45" s="31">
        <v>64654.14</v>
      </c>
      <c r="F45" s="73">
        <f t="shared" si="0"/>
        <v>148.63020689655173</v>
      </c>
      <c r="G45" s="73">
        <v>0</v>
      </c>
      <c r="H45" s="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c r="BF45" s="13"/>
      <c r="BG45" s="13"/>
      <c r="BH45" s="13"/>
      <c r="BI45" s="13"/>
      <c r="BJ45" s="13"/>
      <c r="BK45" s="13"/>
      <c r="BL45" s="13"/>
      <c r="BM45" s="13"/>
      <c r="BN45" s="13"/>
      <c r="BO45" s="13"/>
      <c r="BP45" s="13"/>
      <c r="BQ45" s="13"/>
      <c r="BR45" s="13"/>
      <c r="BS45" s="13"/>
      <c r="BT45" s="13"/>
      <c r="BU45" s="13"/>
      <c r="BV45" s="13"/>
      <c r="BW45" s="13"/>
      <c r="BX45" s="13"/>
      <c r="BY45" s="13"/>
      <c r="BZ45" s="13"/>
      <c r="CA45" s="13"/>
      <c r="CB45" s="13"/>
      <c r="CC45" s="13"/>
      <c r="CD45" s="13"/>
      <c r="CE45" s="13"/>
      <c r="CF45" s="13"/>
      <c r="CG45" s="13"/>
      <c r="CH45" s="13"/>
      <c r="CI45" s="13"/>
      <c r="CJ45" s="13"/>
      <c r="CK45" s="13"/>
      <c r="CL45" s="13"/>
      <c r="CM45" s="13"/>
      <c r="CN45" s="13"/>
      <c r="CO45" s="13"/>
      <c r="CP45" s="13"/>
      <c r="CQ45" s="13"/>
      <c r="CR45" s="13"/>
      <c r="CS45" s="13"/>
      <c r="CT45" s="13"/>
      <c r="CU45" s="13"/>
      <c r="CV45" s="13"/>
      <c r="CW45" s="13"/>
      <c r="CX45" s="13"/>
      <c r="CY45" s="13"/>
      <c r="CZ45" s="13"/>
      <c r="DA45" s="13"/>
      <c r="DB45" s="13"/>
      <c r="DC45" s="13"/>
      <c r="DD45" s="13"/>
      <c r="DE45" s="13"/>
      <c r="DF45" s="13"/>
      <c r="DG45" s="13"/>
      <c r="DH45" s="13"/>
      <c r="DI45" s="13"/>
      <c r="DJ45" s="13"/>
      <c r="DK45" s="13"/>
      <c r="DL45" s="13"/>
      <c r="DM45" s="13"/>
      <c r="DN45" s="13"/>
      <c r="DO45" s="13"/>
      <c r="DP45" s="13"/>
      <c r="DQ45" s="13"/>
      <c r="DR45" s="13"/>
      <c r="DS45" s="13"/>
      <c r="DT45" s="13"/>
      <c r="DU45" s="13"/>
      <c r="DV45" s="13"/>
      <c r="DW45" s="13"/>
      <c r="DX45" s="13"/>
      <c r="DY45" s="13"/>
      <c r="DZ45" s="13"/>
      <c r="EA45" s="13"/>
      <c r="EB45" s="13"/>
      <c r="EC45" s="13"/>
      <c r="ED45" s="13"/>
      <c r="EE45" s="13"/>
      <c r="EF45" s="13"/>
      <c r="EG45" s="13"/>
      <c r="EH45" s="13"/>
      <c r="EI45" s="13"/>
      <c r="EJ45" s="13"/>
      <c r="EK45" s="13"/>
      <c r="EL45" s="13"/>
      <c r="EM45" s="13"/>
      <c r="EN45" s="13"/>
      <c r="EO45" s="13"/>
      <c r="EP45" s="13"/>
      <c r="EQ45" s="13"/>
      <c r="ER45" s="13"/>
      <c r="ES45" s="13"/>
      <c r="ET45" s="13"/>
      <c r="EU45" s="13"/>
      <c r="EV45" s="13"/>
      <c r="EW45" s="13"/>
      <c r="EX45" s="13"/>
      <c r="EY45" s="13"/>
      <c r="EZ45" s="13"/>
      <c r="FA45" s="13"/>
      <c r="FB45" s="13"/>
      <c r="FC45" s="13"/>
      <c r="FD45" s="13"/>
      <c r="FE45" s="13"/>
      <c r="FF45" s="13"/>
      <c r="FG45" s="13"/>
      <c r="FH45" s="13"/>
      <c r="FI45" s="13"/>
      <c r="FJ45" s="13"/>
      <c r="FK45" s="13"/>
      <c r="FL45" s="13"/>
      <c r="FM45" s="13"/>
      <c r="FN45" s="13"/>
      <c r="FO45" s="13"/>
      <c r="FP45" s="13"/>
      <c r="FQ45" s="13"/>
      <c r="FR45" s="13"/>
      <c r="FS45" s="13"/>
      <c r="FT45" s="13"/>
      <c r="FU45" s="13"/>
      <c r="FV45" s="13"/>
      <c r="FW45" s="13"/>
      <c r="FX45" s="13"/>
      <c r="FY45" s="13"/>
      <c r="FZ45" s="13"/>
      <c r="GA45" s="13"/>
      <c r="GB45" s="13"/>
      <c r="GC45" s="13"/>
      <c r="GD45" s="13"/>
      <c r="GE45" s="13"/>
      <c r="GF45" s="13"/>
      <c r="GG45" s="13"/>
      <c r="GH45" s="13"/>
      <c r="GI45" s="13"/>
      <c r="GJ45" s="13"/>
      <c r="GK45" s="13"/>
      <c r="GL45" s="13"/>
      <c r="GM45" s="13"/>
      <c r="GN45" s="13"/>
      <c r="GO45" s="13"/>
      <c r="GP45" s="13"/>
      <c r="GQ45" s="13"/>
      <c r="GR45" s="13"/>
      <c r="GS45" s="13"/>
      <c r="GT45" s="13"/>
      <c r="GU45" s="13"/>
      <c r="GV45" s="13"/>
      <c r="GW45" s="13"/>
      <c r="GX45" s="13"/>
      <c r="GY45" s="13"/>
      <c r="GZ45" s="13"/>
      <c r="HA45" s="13"/>
      <c r="HB45" s="13"/>
      <c r="HC45" s="13"/>
      <c r="HD45" s="13"/>
      <c r="HE45" s="13"/>
      <c r="HF45" s="13"/>
      <c r="HG45" s="13"/>
      <c r="HH45" s="13"/>
      <c r="HI45" s="13"/>
      <c r="HJ45" s="13"/>
      <c r="HK45" s="13"/>
      <c r="HL45" s="13"/>
      <c r="HM45" s="13"/>
      <c r="HN45" s="13"/>
      <c r="HO45" s="13"/>
      <c r="HP45" s="13"/>
      <c r="HQ45" s="13"/>
      <c r="HR45" s="13"/>
      <c r="HS45" s="13"/>
      <c r="HT45" s="13"/>
      <c r="HU45" s="13"/>
      <c r="HV45" s="13"/>
      <c r="HW45" s="13"/>
      <c r="HX45" s="13"/>
      <c r="HY45" s="13"/>
      <c r="HZ45" s="13"/>
      <c r="IA45" s="13"/>
      <c r="IB45" s="13"/>
      <c r="IC45" s="13"/>
      <c r="ID45" s="13"/>
      <c r="IE45" s="13"/>
      <c r="IF45" s="13"/>
      <c r="IG45" s="13"/>
      <c r="IH45" s="13"/>
      <c r="II45" s="13"/>
      <c r="IJ45" s="13"/>
      <c r="IK45" s="13"/>
      <c r="IL45" s="13"/>
      <c r="IM45" s="13"/>
      <c r="IN45" s="13"/>
      <c r="IO45" s="13"/>
    </row>
    <row r="46" spans="1:249" s="14" customFormat="1" ht="25.5" customHeight="1">
      <c r="A46" s="29" t="s">
        <v>74</v>
      </c>
      <c r="B46" s="30" t="s">
        <v>75</v>
      </c>
      <c r="C46" s="28">
        <v>401800</v>
      </c>
      <c r="D46" s="31">
        <v>419543.62</v>
      </c>
      <c r="E46" s="31">
        <v>413128.85</v>
      </c>
      <c r="F46" s="73">
        <f t="shared" si="0"/>
        <v>102.81952463912394</v>
      </c>
      <c r="G46" s="73">
        <f t="shared" si="1"/>
        <v>98.471012382455</v>
      </c>
      <c r="H46" s="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c r="BM46" s="13"/>
      <c r="BN46" s="13"/>
      <c r="BO46" s="13"/>
      <c r="BP46" s="13"/>
      <c r="BQ46" s="13"/>
      <c r="BR46" s="13"/>
      <c r="BS46" s="13"/>
      <c r="BT46" s="13"/>
      <c r="BU46" s="13"/>
      <c r="BV46" s="13"/>
      <c r="BW46" s="13"/>
      <c r="BX46" s="13"/>
      <c r="BY46" s="13"/>
      <c r="BZ46" s="13"/>
      <c r="CA46" s="13"/>
      <c r="CB46" s="13"/>
      <c r="CC46" s="13"/>
      <c r="CD46" s="13"/>
      <c r="CE46" s="13"/>
      <c r="CF46" s="13"/>
      <c r="CG46" s="13"/>
      <c r="CH46" s="13"/>
      <c r="CI46" s="13"/>
      <c r="CJ46" s="13"/>
      <c r="CK46" s="13"/>
      <c r="CL46" s="13"/>
      <c r="CM46" s="13"/>
      <c r="CN46" s="13"/>
      <c r="CO46" s="13"/>
      <c r="CP46" s="13"/>
      <c r="CQ46" s="13"/>
      <c r="CR46" s="13"/>
      <c r="CS46" s="13"/>
      <c r="CT46" s="13"/>
      <c r="CU46" s="13"/>
      <c r="CV46" s="13"/>
      <c r="CW46" s="13"/>
      <c r="CX46" s="13"/>
      <c r="CY46" s="13"/>
      <c r="CZ46" s="13"/>
      <c r="DA46" s="13"/>
      <c r="DB46" s="13"/>
      <c r="DC46" s="13"/>
      <c r="DD46" s="13"/>
      <c r="DE46" s="13"/>
      <c r="DF46" s="13"/>
      <c r="DG46" s="13"/>
      <c r="DH46" s="13"/>
      <c r="DI46" s="13"/>
      <c r="DJ46" s="13"/>
      <c r="DK46" s="13"/>
      <c r="DL46" s="13"/>
      <c r="DM46" s="13"/>
      <c r="DN46" s="13"/>
      <c r="DO46" s="13"/>
      <c r="DP46" s="13"/>
      <c r="DQ46" s="13"/>
      <c r="DR46" s="13"/>
      <c r="DS46" s="13"/>
      <c r="DT46" s="13"/>
      <c r="DU46" s="13"/>
      <c r="DV46" s="13"/>
      <c r="DW46" s="13"/>
      <c r="DX46" s="13"/>
      <c r="DY46" s="13"/>
      <c r="DZ46" s="13"/>
      <c r="EA46" s="13"/>
      <c r="EB46" s="13"/>
      <c r="EC46" s="13"/>
      <c r="ED46" s="13"/>
      <c r="EE46" s="13"/>
      <c r="EF46" s="13"/>
      <c r="EG46" s="13"/>
      <c r="EH46" s="13"/>
      <c r="EI46" s="13"/>
      <c r="EJ46" s="13"/>
      <c r="EK46" s="13"/>
      <c r="EL46" s="13"/>
      <c r="EM46" s="13"/>
      <c r="EN46" s="13"/>
      <c r="EO46" s="13"/>
      <c r="EP46" s="13"/>
      <c r="EQ46" s="13"/>
      <c r="ER46" s="13"/>
      <c r="ES46" s="13"/>
      <c r="ET46" s="13"/>
      <c r="EU46" s="13"/>
      <c r="EV46" s="13"/>
      <c r="EW46" s="13"/>
      <c r="EX46" s="13"/>
      <c r="EY46" s="13"/>
      <c r="EZ46" s="13"/>
      <c r="FA46" s="13"/>
      <c r="FB46" s="13"/>
      <c r="FC46" s="13"/>
      <c r="FD46" s="13"/>
      <c r="FE46" s="13"/>
      <c r="FF46" s="13"/>
      <c r="FG46" s="13"/>
      <c r="FH46" s="13"/>
      <c r="FI46" s="13"/>
      <c r="FJ46" s="13"/>
      <c r="FK46" s="13"/>
      <c r="FL46" s="13"/>
      <c r="FM46" s="13"/>
      <c r="FN46" s="13"/>
      <c r="FO46" s="13"/>
      <c r="FP46" s="13"/>
      <c r="FQ46" s="13"/>
      <c r="FR46" s="13"/>
      <c r="FS46" s="13"/>
      <c r="FT46" s="13"/>
      <c r="FU46" s="13"/>
      <c r="FV46" s="13"/>
      <c r="FW46" s="13"/>
      <c r="FX46" s="13"/>
      <c r="FY46" s="13"/>
      <c r="FZ46" s="13"/>
      <c r="GA46" s="13"/>
      <c r="GB46" s="13"/>
      <c r="GC46" s="13"/>
      <c r="GD46" s="13"/>
      <c r="GE46" s="13"/>
      <c r="GF46" s="13"/>
      <c r="GG46" s="13"/>
      <c r="GH46" s="13"/>
      <c r="GI46" s="13"/>
      <c r="GJ46" s="13"/>
      <c r="GK46" s="13"/>
      <c r="GL46" s="13"/>
      <c r="GM46" s="13"/>
      <c r="GN46" s="13"/>
      <c r="GO46" s="13"/>
      <c r="GP46" s="13"/>
      <c r="GQ46" s="13"/>
      <c r="GR46" s="13"/>
      <c r="GS46" s="13"/>
      <c r="GT46" s="13"/>
      <c r="GU46" s="13"/>
      <c r="GV46" s="13"/>
      <c r="GW46" s="13"/>
      <c r="GX46" s="13"/>
      <c r="GY46" s="13"/>
      <c r="GZ46" s="13"/>
      <c r="HA46" s="13"/>
      <c r="HB46" s="13"/>
      <c r="HC46" s="13"/>
      <c r="HD46" s="13"/>
      <c r="HE46" s="13"/>
      <c r="HF46" s="13"/>
      <c r="HG46" s="13"/>
      <c r="HH46" s="13"/>
      <c r="HI46" s="13"/>
      <c r="HJ46" s="13"/>
      <c r="HK46" s="13"/>
      <c r="HL46" s="13"/>
      <c r="HM46" s="13"/>
      <c r="HN46" s="13"/>
      <c r="HO46" s="13"/>
      <c r="HP46" s="13"/>
      <c r="HQ46" s="13"/>
      <c r="HR46" s="13"/>
      <c r="HS46" s="13"/>
      <c r="HT46" s="13"/>
      <c r="HU46" s="13"/>
      <c r="HV46" s="13"/>
      <c r="HW46" s="13"/>
      <c r="HX46" s="13"/>
      <c r="HY46" s="13"/>
      <c r="HZ46" s="13"/>
      <c r="IA46" s="13"/>
      <c r="IB46" s="13"/>
      <c r="IC46" s="13"/>
      <c r="ID46" s="13"/>
      <c r="IE46" s="13"/>
      <c r="IF46" s="13"/>
      <c r="IG46" s="13"/>
      <c r="IH46" s="13"/>
      <c r="II46" s="13"/>
      <c r="IJ46" s="13"/>
      <c r="IK46" s="13"/>
      <c r="IL46" s="13"/>
      <c r="IM46" s="13"/>
      <c r="IN46" s="13"/>
      <c r="IO46" s="13"/>
    </row>
    <row r="47" spans="1:249" s="14" customFormat="1" ht="25.5" customHeight="1">
      <c r="A47" s="29" t="s">
        <v>76</v>
      </c>
      <c r="B47" s="30" t="s">
        <v>77</v>
      </c>
      <c r="C47" s="28">
        <v>2700</v>
      </c>
      <c r="D47" s="31">
        <v>2700</v>
      </c>
      <c r="E47" s="31">
        <v>2095.4</v>
      </c>
      <c r="F47" s="73">
        <f t="shared" si="0"/>
        <v>77.60740740740741</v>
      </c>
      <c r="G47" s="73">
        <v>0</v>
      </c>
      <c r="H47" s="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c r="BP47" s="13"/>
      <c r="BQ47" s="13"/>
      <c r="BR47" s="13"/>
      <c r="BS47" s="13"/>
      <c r="BT47" s="13"/>
      <c r="BU47" s="13"/>
      <c r="BV47" s="13"/>
      <c r="BW47" s="13"/>
      <c r="BX47" s="13"/>
      <c r="BY47" s="13"/>
      <c r="BZ47" s="13"/>
      <c r="CA47" s="13"/>
      <c r="CB47" s="13"/>
      <c r="CC47" s="13"/>
      <c r="CD47" s="13"/>
      <c r="CE47" s="13"/>
      <c r="CF47" s="13"/>
      <c r="CG47" s="13"/>
      <c r="CH47" s="13"/>
      <c r="CI47" s="13"/>
      <c r="CJ47" s="13"/>
      <c r="CK47" s="13"/>
      <c r="CL47" s="13"/>
      <c r="CM47" s="13"/>
      <c r="CN47" s="13"/>
      <c r="CO47" s="13"/>
      <c r="CP47" s="13"/>
      <c r="CQ47" s="13"/>
      <c r="CR47" s="13"/>
      <c r="CS47" s="13"/>
      <c r="CT47" s="13"/>
      <c r="CU47" s="13"/>
      <c r="CV47" s="13"/>
      <c r="CW47" s="13"/>
      <c r="CX47" s="13"/>
      <c r="CY47" s="13"/>
      <c r="CZ47" s="13"/>
      <c r="DA47" s="13"/>
      <c r="DB47" s="13"/>
      <c r="DC47" s="13"/>
      <c r="DD47" s="13"/>
      <c r="DE47" s="13"/>
      <c r="DF47" s="13"/>
      <c r="DG47" s="13"/>
      <c r="DH47" s="13"/>
      <c r="DI47" s="13"/>
      <c r="DJ47" s="13"/>
      <c r="DK47" s="13"/>
      <c r="DL47" s="13"/>
      <c r="DM47" s="13"/>
      <c r="DN47" s="13"/>
      <c r="DO47" s="13"/>
      <c r="DP47" s="13"/>
      <c r="DQ47" s="13"/>
      <c r="DR47" s="13"/>
      <c r="DS47" s="13"/>
      <c r="DT47" s="13"/>
      <c r="DU47" s="13"/>
      <c r="DV47" s="13"/>
      <c r="DW47" s="13"/>
      <c r="DX47" s="13"/>
      <c r="DY47" s="13"/>
      <c r="DZ47" s="13"/>
      <c r="EA47" s="13"/>
      <c r="EB47" s="13"/>
      <c r="EC47" s="13"/>
      <c r="ED47" s="13"/>
      <c r="EE47" s="13"/>
      <c r="EF47" s="13"/>
      <c r="EG47" s="13"/>
      <c r="EH47" s="13"/>
      <c r="EI47" s="13"/>
      <c r="EJ47" s="13"/>
      <c r="EK47" s="13"/>
      <c r="EL47" s="13"/>
      <c r="EM47" s="13"/>
      <c r="EN47" s="13"/>
      <c r="EO47" s="13"/>
      <c r="EP47" s="13"/>
      <c r="EQ47" s="13"/>
      <c r="ER47" s="13"/>
      <c r="ES47" s="13"/>
      <c r="ET47" s="13"/>
      <c r="EU47" s="13"/>
      <c r="EV47" s="13"/>
      <c r="EW47" s="13"/>
      <c r="EX47" s="13"/>
      <c r="EY47" s="13"/>
      <c r="EZ47" s="13"/>
      <c r="FA47" s="13"/>
      <c r="FB47" s="13"/>
      <c r="FC47" s="13"/>
      <c r="FD47" s="13"/>
      <c r="FE47" s="13"/>
      <c r="FF47" s="13"/>
      <c r="FG47" s="13"/>
      <c r="FH47" s="13"/>
      <c r="FI47" s="13"/>
      <c r="FJ47" s="13"/>
      <c r="FK47" s="13"/>
      <c r="FL47" s="13"/>
      <c r="FM47" s="13"/>
      <c r="FN47" s="13"/>
      <c r="FO47" s="13"/>
      <c r="FP47" s="13"/>
      <c r="FQ47" s="13"/>
      <c r="FR47" s="13"/>
      <c r="FS47" s="13"/>
      <c r="FT47" s="13"/>
      <c r="FU47" s="13"/>
      <c r="FV47" s="13"/>
      <c r="FW47" s="13"/>
      <c r="FX47" s="13"/>
      <c r="FY47" s="13"/>
      <c r="FZ47" s="13"/>
      <c r="GA47" s="13"/>
      <c r="GB47" s="13"/>
      <c r="GC47" s="13"/>
      <c r="GD47" s="13"/>
      <c r="GE47" s="13"/>
      <c r="GF47" s="13"/>
      <c r="GG47" s="13"/>
      <c r="GH47" s="13"/>
      <c r="GI47" s="13"/>
      <c r="GJ47" s="13"/>
      <c r="GK47" s="13"/>
      <c r="GL47" s="13"/>
      <c r="GM47" s="13"/>
      <c r="GN47" s="13"/>
      <c r="GO47" s="13"/>
      <c r="GP47" s="13"/>
      <c r="GQ47" s="13"/>
      <c r="GR47" s="13"/>
      <c r="GS47" s="13"/>
      <c r="GT47" s="13"/>
      <c r="GU47" s="13"/>
      <c r="GV47" s="13"/>
      <c r="GW47" s="13"/>
      <c r="GX47" s="13"/>
      <c r="GY47" s="13"/>
      <c r="GZ47" s="13"/>
      <c r="HA47" s="13"/>
      <c r="HB47" s="13"/>
      <c r="HC47" s="13"/>
      <c r="HD47" s="13"/>
      <c r="HE47" s="13"/>
      <c r="HF47" s="13"/>
      <c r="HG47" s="13"/>
      <c r="HH47" s="13"/>
      <c r="HI47" s="13"/>
      <c r="HJ47" s="13"/>
      <c r="HK47" s="13"/>
      <c r="HL47" s="13"/>
      <c r="HM47" s="13"/>
      <c r="HN47" s="13"/>
      <c r="HO47" s="13"/>
      <c r="HP47" s="13"/>
      <c r="HQ47" s="13"/>
      <c r="HR47" s="13"/>
      <c r="HS47" s="13"/>
      <c r="HT47" s="13"/>
      <c r="HU47" s="13"/>
      <c r="HV47" s="13"/>
      <c r="HW47" s="13"/>
      <c r="HX47" s="13"/>
      <c r="HY47" s="13"/>
      <c r="HZ47" s="13"/>
      <c r="IA47" s="13"/>
      <c r="IB47" s="13"/>
      <c r="IC47" s="13"/>
      <c r="ID47" s="13"/>
      <c r="IE47" s="13"/>
      <c r="IF47" s="13"/>
      <c r="IG47" s="13"/>
      <c r="IH47" s="13"/>
      <c r="II47" s="13"/>
      <c r="IJ47" s="13"/>
      <c r="IK47" s="13"/>
      <c r="IL47" s="13"/>
      <c r="IM47" s="13"/>
      <c r="IN47" s="13"/>
      <c r="IO47" s="13"/>
    </row>
    <row r="48" spans="1:249" s="14" customFormat="1" ht="25.5" customHeight="1">
      <c r="A48" s="29" t="s">
        <v>78</v>
      </c>
      <c r="B48" s="30" t="s">
        <v>79</v>
      </c>
      <c r="C48" s="28">
        <v>6000</v>
      </c>
      <c r="D48" s="31">
        <v>6000</v>
      </c>
      <c r="E48" s="31">
        <v>5950</v>
      </c>
      <c r="F48" s="73">
        <f t="shared" si="0"/>
        <v>99.16666666666667</v>
      </c>
      <c r="G48" s="73">
        <f t="shared" si="1"/>
        <v>99.16666666666667</v>
      </c>
      <c r="H48" s="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G48" s="13"/>
      <c r="BH48" s="13"/>
      <c r="BI48" s="13"/>
      <c r="BJ48" s="13"/>
      <c r="BK48" s="13"/>
      <c r="BL48" s="13"/>
      <c r="BM48" s="13"/>
      <c r="BN48" s="13"/>
      <c r="BO48" s="13"/>
      <c r="BP48" s="13"/>
      <c r="BQ48" s="13"/>
      <c r="BR48" s="13"/>
      <c r="BS48" s="13"/>
      <c r="BT48" s="13"/>
      <c r="BU48" s="13"/>
      <c r="BV48" s="13"/>
      <c r="BW48" s="13"/>
      <c r="BX48" s="13"/>
      <c r="BY48" s="13"/>
      <c r="BZ48" s="13"/>
      <c r="CA48" s="13"/>
      <c r="CB48" s="13"/>
      <c r="CC48" s="13"/>
      <c r="CD48" s="13"/>
      <c r="CE48" s="13"/>
      <c r="CF48" s="13"/>
      <c r="CG48" s="13"/>
      <c r="CH48" s="13"/>
      <c r="CI48" s="13"/>
      <c r="CJ48" s="13"/>
      <c r="CK48" s="13"/>
      <c r="CL48" s="13"/>
      <c r="CM48" s="13"/>
      <c r="CN48" s="13"/>
      <c r="CO48" s="13"/>
      <c r="CP48" s="13"/>
      <c r="CQ48" s="13"/>
      <c r="CR48" s="13"/>
      <c r="CS48" s="13"/>
      <c r="CT48" s="13"/>
      <c r="CU48" s="13"/>
      <c r="CV48" s="13"/>
      <c r="CW48" s="13"/>
      <c r="CX48" s="13"/>
      <c r="CY48" s="13"/>
      <c r="CZ48" s="13"/>
      <c r="DA48" s="13"/>
      <c r="DB48" s="13"/>
      <c r="DC48" s="13"/>
      <c r="DD48" s="13"/>
      <c r="DE48" s="13"/>
      <c r="DF48" s="13"/>
      <c r="DG48" s="13"/>
      <c r="DH48" s="13"/>
      <c r="DI48" s="13"/>
      <c r="DJ48" s="13"/>
      <c r="DK48" s="13"/>
      <c r="DL48" s="13"/>
      <c r="DM48" s="13"/>
      <c r="DN48" s="13"/>
      <c r="DO48" s="13"/>
      <c r="DP48" s="13"/>
      <c r="DQ48" s="13"/>
      <c r="DR48" s="13"/>
      <c r="DS48" s="13"/>
      <c r="DT48" s="13"/>
      <c r="DU48" s="13"/>
      <c r="DV48" s="13"/>
      <c r="DW48" s="13"/>
      <c r="DX48" s="13"/>
      <c r="DY48" s="13"/>
      <c r="DZ48" s="13"/>
      <c r="EA48" s="13"/>
      <c r="EB48" s="13"/>
      <c r="EC48" s="13"/>
      <c r="ED48" s="13"/>
      <c r="EE48" s="13"/>
      <c r="EF48" s="13"/>
      <c r="EG48" s="13"/>
      <c r="EH48" s="13"/>
      <c r="EI48" s="13"/>
      <c r="EJ48" s="13"/>
      <c r="EK48" s="13"/>
      <c r="EL48" s="13"/>
      <c r="EM48" s="13"/>
      <c r="EN48" s="13"/>
      <c r="EO48" s="13"/>
      <c r="EP48" s="13"/>
      <c r="EQ48" s="13"/>
      <c r="ER48" s="13"/>
      <c r="ES48" s="13"/>
      <c r="ET48" s="13"/>
      <c r="EU48" s="13"/>
      <c r="EV48" s="13"/>
      <c r="EW48" s="13"/>
      <c r="EX48" s="13"/>
      <c r="EY48" s="13"/>
      <c r="EZ48" s="13"/>
      <c r="FA48" s="13"/>
      <c r="FB48" s="13"/>
      <c r="FC48" s="13"/>
      <c r="FD48" s="13"/>
      <c r="FE48" s="13"/>
      <c r="FF48" s="13"/>
      <c r="FG48" s="13"/>
      <c r="FH48" s="13"/>
      <c r="FI48" s="13"/>
      <c r="FJ48" s="13"/>
      <c r="FK48" s="13"/>
      <c r="FL48" s="13"/>
      <c r="FM48" s="13"/>
      <c r="FN48" s="13"/>
      <c r="FO48" s="13"/>
      <c r="FP48" s="13"/>
      <c r="FQ48" s="13"/>
      <c r="FR48" s="13"/>
      <c r="FS48" s="13"/>
      <c r="FT48" s="13"/>
      <c r="FU48" s="13"/>
      <c r="FV48" s="13"/>
      <c r="FW48" s="13"/>
      <c r="FX48" s="13"/>
      <c r="FY48" s="13"/>
      <c r="FZ48" s="13"/>
      <c r="GA48" s="13"/>
      <c r="GB48" s="13"/>
      <c r="GC48" s="13"/>
      <c r="GD48" s="13"/>
      <c r="GE48" s="13"/>
      <c r="GF48" s="13"/>
      <c r="GG48" s="13"/>
      <c r="GH48" s="13"/>
      <c r="GI48" s="13"/>
      <c r="GJ48" s="13"/>
      <c r="GK48" s="13"/>
      <c r="GL48" s="13"/>
      <c r="GM48" s="13"/>
      <c r="GN48" s="13"/>
      <c r="GO48" s="13"/>
      <c r="GP48" s="13"/>
      <c r="GQ48" s="13"/>
      <c r="GR48" s="13"/>
      <c r="GS48" s="13"/>
      <c r="GT48" s="13"/>
      <c r="GU48" s="13"/>
      <c r="GV48" s="13"/>
      <c r="GW48" s="13"/>
      <c r="GX48" s="13"/>
      <c r="GY48" s="13"/>
      <c r="GZ48" s="13"/>
      <c r="HA48" s="13"/>
      <c r="HB48" s="13"/>
      <c r="HC48" s="13"/>
      <c r="HD48" s="13"/>
      <c r="HE48" s="13"/>
      <c r="HF48" s="13"/>
      <c r="HG48" s="13"/>
      <c r="HH48" s="13"/>
      <c r="HI48" s="13"/>
      <c r="HJ48" s="13"/>
      <c r="HK48" s="13"/>
      <c r="HL48" s="13"/>
      <c r="HM48" s="13"/>
      <c r="HN48" s="13"/>
      <c r="HO48" s="13"/>
      <c r="HP48" s="13"/>
      <c r="HQ48" s="13"/>
      <c r="HR48" s="13"/>
      <c r="HS48" s="13"/>
      <c r="HT48" s="13"/>
      <c r="HU48" s="13"/>
      <c r="HV48" s="13"/>
      <c r="HW48" s="13"/>
      <c r="HX48" s="13"/>
      <c r="HY48" s="13"/>
      <c r="HZ48" s="13"/>
      <c r="IA48" s="13"/>
      <c r="IB48" s="13"/>
      <c r="IC48" s="13"/>
      <c r="ID48" s="13"/>
      <c r="IE48" s="13"/>
      <c r="IF48" s="13"/>
      <c r="IG48" s="13"/>
      <c r="IH48" s="13"/>
      <c r="II48" s="13"/>
      <c r="IJ48" s="13"/>
      <c r="IK48" s="13"/>
      <c r="IL48" s="13"/>
      <c r="IM48" s="13"/>
      <c r="IN48" s="13"/>
      <c r="IO48" s="13"/>
    </row>
    <row r="49" spans="1:249" s="14" customFormat="1" ht="25.5" customHeight="1">
      <c r="A49" s="29" t="s">
        <v>80</v>
      </c>
      <c r="B49" s="30" t="s">
        <v>81</v>
      </c>
      <c r="C49" s="28">
        <v>1900</v>
      </c>
      <c r="D49" s="31">
        <v>1900</v>
      </c>
      <c r="E49" s="31">
        <v>0</v>
      </c>
      <c r="F49" s="73">
        <f t="shared" si="0"/>
        <v>0</v>
      </c>
      <c r="G49" s="73">
        <v>0</v>
      </c>
      <c r="H49" s="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c r="AZ49" s="13"/>
      <c r="BA49" s="13"/>
      <c r="BB49" s="13"/>
      <c r="BC49" s="13"/>
      <c r="BD49" s="13"/>
      <c r="BE49" s="13"/>
      <c r="BF49" s="13"/>
      <c r="BG49" s="13"/>
      <c r="BH49" s="13"/>
      <c r="BI49" s="13"/>
      <c r="BJ49" s="13"/>
      <c r="BK49" s="13"/>
      <c r="BL49" s="13"/>
      <c r="BM49" s="13"/>
      <c r="BN49" s="13"/>
      <c r="BO49" s="13"/>
      <c r="BP49" s="13"/>
      <c r="BQ49" s="13"/>
      <c r="BR49" s="13"/>
      <c r="BS49" s="13"/>
      <c r="BT49" s="13"/>
      <c r="BU49" s="13"/>
      <c r="BV49" s="13"/>
      <c r="BW49" s="13"/>
      <c r="BX49" s="13"/>
      <c r="BY49" s="13"/>
      <c r="BZ49" s="13"/>
      <c r="CA49" s="13"/>
      <c r="CB49" s="13"/>
      <c r="CC49" s="13"/>
      <c r="CD49" s="13"/>
      <c r="CE49" s="13"/>
      <c r="CF49" s="13"/>
      <c r="CG49" s="13"/>
      <c r="CH49" s="13"/>
      <c r="CI49" s="13"/>
      <c r="CJ49" s="13"/>
      <c r="CK49" s="13"/>
      <c r="CL49" s="13"/>
      <c r="CM49" s="13"/>
      <c r="CN49" s="13"/>
      <c r="CO49" s="13"/>
      <c r="CP49" s="13"/>
      <c r="CQ49" s="13"/>
      <c r="CR49" s="13"/>
      <c r="CS49" s="13"/>
      <c r="CT49" s="13"/>
      <c r="CU49" s="13"/>
      <c r="CV49" s="13"/>
      <c r="CW49" s="13"/>
      <c r="CX49" s="13"/>
      <c r="CY49" s="13"/>
      <c r="CZ49" s="13"/>
      <c r="DA49" s="13"/>
      <c r="DB49" s="13"/>
      <c r="DC49" s="13"/>
      <c r="DD49" s="13"/>
      <c r="DE49" s="13"/>
      <c r="DF49" s="13"/>
      <c r="DG49" s="13"/>
      <c r="DH49" s="13"/>
      <c r="DI49" s="13"/>
      <c r="DJ49" s="13"/>
      <c r="DK49" s="13"/>
      <c r="DL49" s="13"/>
      <c r="DM49" s="13"/>
      <c r="DN49" s="13"/>
      <c r="DO49" s="13"/>
      <c r="DP49" s="13"/>
      <c r="DQ49" s="13"/>
      <c r="DR49" s="13"/>
      <c r="DS49" s="13"/>
      <c r="DT49" s="13"/>
      <c r="DU49" s="13"/>
      <c r="DV49" s="13"/>
      <c r="DW49" s="13"/>
      <c r="DX49" s="13"/>
      <c r="DY49" s="13"/>
      <c r="DZ49" s="13"/>
      <c r="EA49" s="13"/>
      <c r="EB49" s="13"/>
      <c r="EC49" s="13"/>
      <c r="ED49" s="13"/>
      <c r="EE49" s="13"/>
      <c r="EF49" s="13"/>
      <c r="EG49" s="13"/>
      <c r="EH49" s="13"/>
      <c r="EI49" s="13"/>
      <c r="EJ49" s="13"/>
      <c r="EK49" s="13"/>
      <c r="EL49" s="13"/>
      <c r="EM49" s="13"/>
      <c r="EN49" s="13"/>
      <c r="EO49" s="13"/>
      <c r="EP49" s="13"/>
      <c r="EQ49" s="13"/>
      <c r="ER49" s="13"/>
      <c r="ES49" s="13"/>
      <c r="ET49" s="13"/>
      <c r="EU49" s="13"/>
      <c r="EV49" s="13"/>
      <c r="EW49" s="13"/>
      <c r="EX49" s="13"/>
      <c r="EY49" s="13"/>
      <c r="EZ49" s="13"/>
      <c r="FA49" s="13"/>
      <c r="FB49" s="13"/>
      <c r="FC49" s="13"/>
      <c r="FD49" s="13"/>
      <c r="FE49" s="13"/>
      <c r="FF49" s="13"/>
      <c r="FG49" s="13"/>
      <c r="FH49" s="13"/>
      <c r="FI49" s="13"/>
      <c r="FJ49" s="13"/>
      <c r="FK49" s="13"/>
      <c r="FL49" s="13"/>
      <c r="FM49" s="13"/>
      <c r="FN49" s="13"/>
      <c r="FO49" s="13"/>
      <c r="FP49" s="13"/>
      <c r="FQ49" s="13"/>
      <c r="FR49" s="13"/>
      <c r="FS49" s="13"/>
      <c r="FT49" s="13"/>
      <c r="FU49" s="13"/>
      <c r="FV49" s="13"/>
      <c r="FW49" s="13"/>
      <c r="FX49" s="13"/>
      <c r="FY49" s="13"/>
      <c r="FZ49" s="13"/>
      <c r="GA49" s="13"/>
      <c r="GB49" s="13"/>
      <c r="GC49" s="13"/>
      <c r="GD49" s="13"/>
      <c r="GE49" s="13"/>
      <c r="GF49" s="13"/>
      <c r="GG49" s="13"/>
      <c r="GH49" s="13"/>
      <c r="GI49" s="13"/>
      <c r="GJ49" s="13"/>
      <c r="GK49" s="13"/>
      <c r="GL49" s="13"/>
      <c r="GM49" s="13"/>
      <c r="GN49" s="13"/>
      <c r="GO49" s="13"/>
      <c r="GP49" s="13"/>
      <c r="GQ49" s="13"/>
      <c r="GR49" s="13"/>
      <c r="GS49" s="13"/>
      <c r="GT49" s="13"/>
      <c r="GU49" s="13"/>
      <c r="GV49" s="13"/>
      <c r="GW49" s="13"/>
      <c r="GX49" s="13"/>
      <c r="GY49" s="13"/>
      <c r="GZ49" s="13"/>
      <c r="HA49" s="13"/>
      <c r="HB49" s="13"/>
      <c r="HC49" s="13"/>
      <c r="HD49" s="13"/>
      <c r="HE49" s="13"/>
      <c r="HF49" s="13"/>
      <c r="HG49" s="13"/>
      <c r="HH49" s="13"/>
      <c r="HI49" s="13"/>
      <c r="HJ49" s="13"/>
      <c r="HK49" s="13"/>
      <c r="HL49" s="13"/>
      <c r="HM49" s="13"/>
      <c r="HN49" s="13"/>
      <c r="HO49" s="13"/>
      <c r="HP49" s="13"/>
      <c r="HQ49" s="13"/>
      <c r="HR49" s="13"/>
      <c r="HS49" s="13"/>
      <c r="HT49" s="13"/>
      <c r="HU49" s="13"/>
      <c r="HV49" s="13"/>
      <c r="HW49" s="13"/>
      <c r="HX49" s="13"/>
      <c r="HY49" s="13"/>
      <c r="HZ49" s="13"/>
      <c r="IA49" s="13"/>
      <c r="IB49" s="13"/>
      <c r="IC49" s="13"/>
      <c r="ID49" s="13"/>
      <c r="IE49" s="13"/>
      <c r="IF49" s="13"/>
      <c r="IG49" s="13"/>
      <c r="IH49" s="13"/>
      <c r="II49" s="13"/>
      <c r="IJ49" s="13"/>
      <c r="IK49" s="13"/>
      <c r="IL49" s="13"/>
      <c r="IM49" s="13"/>
      <c r="IN49" s="13"/>
      <c r="IO49" s="13"/>
    </row>
    <row r="50" spans="1:249" s="14" customFormat="1" ht="25.5" customHeight="1">
      <c r="A50" s="29" t="s">
        <v>82</v>
      </c>
      <c r="B50" s="30" t="s">
        <v>83</v>
      </c>
      <c r="C50" s="28">
        <v>5000</v>
      </c>
      <c r="D50" s="31">
        <v>5000</v>
      </c>
      <c r="E50" s="31">
        <v>125</v>
      </c>
      <c r="F50" s="73">
        <f t="shared" si="0"/>
        <v>2.5</v>
      </c>
      <c r="G50" s="73">
        <f t="shared" si="1"/>
        <v>2.5</v>
      </c>
      <c r="H50" s="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c r="BF50" s="13"/>
      <c r="BG50" s="13"/>
      <c r="BH50" s="13"/>
      <c r="BI50" s="13"/>
      <c r="BJ50" s="13"/>
      <c r="BK50" s="13"/>
      <c r="BL50" s="13"/>
      <c r="BM50" s="13"/>
      <c r="BN50" s="13"/>
      <c r="BO50" s="13"/>
      <c r="BP50" s="13"/>
      <c r="BQ50" s="13"/>
      <c r="BR50" s="13"/>
      <c r="BS50" s="13"/>
      <c r="BT50" s="13"/>
      <c r="BU50" s="13"/>
      <c r="BV50" s="13"/>
      <c r="BW50" s="13"/>
      <c r="BX50" s="13"/>
      <c r="BY50" s="13"/>
      <c r="BZ50" s="13"/>
      <c r="CA50" s="13"/>
      <c r="CB50" s="13"/>
      <c r="CC50" s="13"/>
      <c r="CD50" s="13"/>
      <c r="CE50" s="13"/>
      <c r="CF50" s="13"/>
      <c r="CG50" s="13"/>
      <c r="CH50" s="13"/>
      <c r="CI50" s="13"/>
      <c r="CJ50" s="13"/>
      <c r="CK50" s="13"/>
      <c r="CL50" s="13"/>
      <c r="CM50" s="13"/>
      <c r="CN50" s="13"/>
      <c r="CO50" s="13"/>
      <c r="CP50" s="13"/>
      <c r="CQ50" s="13"/>
      <c r="CR50" s="13"/>
      <c r="CS50" s="13"/>
      <c r="CT50" s="13"/>
      <c r="CU50" s="13"/>
      <c r="CV50" s="13"/>
      <c r="CW50" s="13"/>
      <c r="CX50" s="13"/>
      <c r="CY50" s="13"/>
      <c r="CZ50" s="13"/>
      <c r="DA50" s="13"/>
      <c r="DB50" s="13"/>
      <c r="DC50" s="13"/>
      <c r="DD50" s="13"/>
      <c r="DE50" s="13"/>
      <c r="DF50" s="13"/>
      <c r="DG50" s="13"/>
      <c r="DH50" s="13"/>
      <c r="DI50" s="13"/>
      <c r="DJ50" s="13"/>
      <c r="DK50" s="13"/>
      <c r="DL50" s="13"/>
      <c r="DM50" s="13"/>
      <c r="DN50" s="13"/>
      <c r="DO50" s="13"/>
      <c r="DP50" s="13"/>
      <c r="DQ50" s="13"/>
      <c r="DR50" s="13"/>
      <c r="DS50" s="13"/>
      <c r="DT50" s="13"/>
      <c r="DU50" s="13"/>
      <c r="DV50" s="13"/>
      <c r="DW50" s="13"/>
      <c r="DX50" s="13"/>
      <c r="DY50" s="13"/>
      <c r="DZ50" s="13"/>
      <c r="EA50" s="13"/>
      <c r="EB50" s="13"/>
      <c r="EC50" s="13"/>
      <c r="ED50" s="13"/>
      <c r="EE50" s="13"/>
      <c r="EF50" s="13"/>
      <c r="EG50" s="13"/>
      <c r="EH50" s="13"/>
      <c r="EI50" s="13"/>
      <c r="EJ50" s="13"/>
      <c r="EK50" s="13"/>
      <c r="EL50" s="13"/>
      <c r="EM50" s="13"/>
      <c r="EN50" s="13"/>
      <c r="EO50" s="13"/>
      <c r="EP50" s="13"/>
      <c r="EQ50" s="13"/>
      <c r="ER50" s="13"/>
      <c r="ES50" s="13"/>
      <c r="ET50" s="13"/>
      <c r="EU50" s="13"/>
      <c r="EV50" s="13"/>
      <c r="EW50" s="13"/>
      <c r="EX50" s="13"/>
      <c r="EY50" s="13"/>
      <c r="EZ50" s="13"/>
      <c r="FA50" s="13"/>
      <c r="FB50" s="13"/>
      <c r="FC50" s="13"/>
      <c r="FD50" s="13"/>
      <c r="FE50" s="13"/>
      <c r="FF50" s="13"/>
      <c r="FG50" s="13"/>
      <c r="FH50" s="13"/>
      <c r="FI50" s="13"/>
      <c r="FJ50" s="13"/>
      <c r="FK50" s="13"/>
      <c r="FL50" s="13"/>
      <c r="FM50" s="13"/>
      <c r="FN50" s="13"/>
      <c r="FO50" s="13"/>
      <c r="FP50" s="13"/>
      <c r="FQ50" s="13"/>
      <c r="FR50" s="13"/>
      <c r="FS50" s="13"/>
      <c r="FT50" s="13"/>
      <c r="FU50" s="13"/>
      <c r="FV50" s="13"/>
      <c r="FW50" s="13"/>
      <c r="FX50" s="13"/>
      <c r="FY50" s="13"/>
      <c r="FZ50" s="13"/>
      <c r="GA50" s="13"/>
      <c r="GB50" s="13"/>
      <c r="GC50" s="13"/>
      <c r="GD50" s="13"/>
      <c r="GE50" s="13"/>
      <c r="GF50" s="13"/>
      <c r="GG50" s="13"/>
      <c r="GH50" s="13"/>
      <c r="GI50" s="13"/>
      <c r="GJ50" s="13"/>
      <c r="GK50" s="13"/>
      <c r="GL50" s="13"/>
      <c r="GM50" s="13"/>
      <c r="GN50" s="13"/>
      <c r="GO50" s="13"/>
      <c r="GP50" s="13"/>
      <c r="GQ50" s="13"/>
      <c r="GR50" s="13"/>
      <c r="GS50" s="13"/>
      <c r="GT50" s="13"/>
      <c r="GU50" s="13"/>
      <c r="GV50" s="13"/>
      <c r="GW50" s="13"/>
      <c r="GX50" s="13"/>
      <c r="GY50" s="13"/>
      <c r="GZ50" s="13"/>
      <c r="HA50" s="13"/>
      <c r="HB50" s="13"/>
      <c r="HC50" s="13"/>
      <c r="HD50" s="13"/>
      <c r="HE50" s="13"/>
      <c r="HF50" s="13"/>
      <c r="HG50" s="13"/>
      <c r="HH50" s="13"/>
      <c r="HI50" s="13"/>
      <c r="HJ50" s="13"/>
      <c r="HK50" s="13"/>
      <c r="HL50" s="13"/>
      <c r="HM50" s="13"/>
      <c r="HN50" s="13"/>
      <c r="HO50" s="13"/>
      <c r="HP50" s="13"/>
      <c r="HQ50" s="13"/>
      <c r="HR50" s="13"/>
      <c r="HS50" s="13"/>
      <c r="HT50" s="13"/>
      <c r="HU50" s="13"/>
      <c r="HV50" s="13"/>
      <c r="HW50" s="13"/>
      <c r="HX50" s="13"/>
      <c r="HY50" s="13"/>
      <c r="HZ50" s="13"/>
      <c r="IA50" s="13"/>
      <c r="IB50" s="13"/>
      <c r="IC50" s="13"/>
      <c r="ID50" s="13"/>
      <c r="IE50" s="13"/>
      <c r="IF50" s="13"/>
      <c r="IG50" s="13"/>
      <c r="IH50" s="13"/>
      <c r="II50" s="13"/>
      <c r="IJ50" s="13"/>
      <c r="IK50" s="13"/>
      <c r="IL50" s="13"/>
      <c r="IM50" s="13"/>
      <c r="IN50" s="13"/>
      <c r="IO50" s="13"/>
    </row>
    <row r="51" spans="1:249" s="14" customFormat="1" ht="25.5" customHeight="1">
      <c r="A51" s="29" t="s">
        <v>84</v>
      </c>
      <c r="B51" s="30" t="s">
        <v>85</v>
      </c>
      <c r="C51" s="28">
        <v>4668500</v>
      </c>
      <c r="D51" s="31">
        <v>4700000</v>
      </c>
      <c r="E51" s="31">
        <v>4440587.3</v>
      </c>
      <c r="F51" s="73">
        <f t="shared" si="0"/>
        <v>95.1180743279426</v>
      </c>
      <c r="G51" s="73">
        <f t="shared" si="1"/>
        <v>94.48058085106382</v>
      </c>
      <c r="H51" s="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L51" s="13"/>
      <c r="BM51" s="13"/>
      <c r="BN51" s="13"/>
      <c r="BO51" s="13"/>
      <c r="BP51" s="13"/>
      <c r="BQ51" s="13"/>
      <c r="BR51" s="13"/>
      <c r="BS51" s="13"/>
      <c r="BT51" s="13"/>
      <c r="BU51" s="13"/>
      <c r="BV51" s="13"/>
      <c r="BW51" s="13"/>
      <c r="BX51" s="13"/>
      <c r="BY51" s="13"/>
      <c r="BZ51" s="13"/>
      <c r="CA51" s="13"/>
      <c r="CB51" s="13"/>
      <c r="CC51" s="13"/>
      <c r="CD51" s="13"/>
      <c r="CE51" s="13"/>
      <c r="CF51" s="13"/>
      <c r="CG51" s="13"/>
      <c r="CH51" s="13"/>
      <c r="CI51" s="13"/>
      <c r="CJ51" s="13"/>
      <c r="CK51" s="13"/>
      <c r="CL51" s="13"/>
      <c r="CM51" s="13"/>
      <c r="CN51" s="13"/>
      <c r="CO51" s="13"/>
      <c r="CP51" s="13"/>
      <c r="CQ51" s="13"/>
      <c r="CR51" s="13"/>
      <c r="CS51" s="13"/>
      <c r="CT51" s="13"/>
      <c r="CU51" s="13"/>
      <c r="CV51" s="13"/>
      <c r="CW51" s="13"/>
      <c r="CX51" s="13"/>
      <c r="CY51" s="13"/>
      <c r="CZ51" s="13"/>
      <c r="DA51" s="13"/>
      <c r="DB51" s="13"/>
      <c r="DC51" s="13"/>
      <c r="DD51" s="13"/>
      <c r="DE51" s="13"/>
      <c r="DF51" s="13"/>
      <c r="DG51" s="13"/>
      <c r="DH51" s="13"/>
      <c r="DI51" s="13"/>
      <c r="DJ51" s="13"/>
      <c r="DK51" s="13"/>
      <c r="DL51" s="13"/>
      <c r="DM51" s="13"/>
      <c r="DN51" s="13"/>
      <c r="DO51" s="13"/>
      <c r="DP51" s="13"/>
      <c r="DQ51" s="13"/>
      <c r="DR51" s="13"/>
      <c r="DS51" s="13"/>
      <c r="DT51" s="13"/>
      <c r="DU51" s="13"/>
      <c r="DV51" s="13"/>
      <c r="DW51" s="13"/>
      <c r="DX51" s="13"/>
      <c r="DY51" s="13"/>
      <c r="DZ51" s="13"/>
      <c r="EA51" s="13"/>
      <c r="EB51" s="13"/>
      <c r="EC51" s="13"/>
      <c r="ED51" s="13"/>
      <c r="EE51" s="13"/>
      <c r="EF51" s="13"/>
      <c r="EG51" s="13"/>
      <c r="EH51" s="13"/>
      <c r="EI51" s="13"/>
      <c r="EJ51" s="13"/>
      <c r="EK51" s="13"/>
      <c r="EL51" s="13"/>
      <c r="EM51" s="13"/>
      <c r="EN51" s="13"/>
      <c r="EO51" s="13"/>
      <c r="EP51" s="13"/>
      <c r="EQ51" s="13"/>
      <c r="ER51" s="13"/>
      <c r="ES51" s="13"/>
      <c r="ET51" s="13"/>
      <c r="EU51" s="13"/>
      <c r="EV51" s="13"/>
      <c r="EW51" s="13"/>
      <c r="EX51" s="13"/>
      <c r="EY51" s="13"/>
      <c r="EZ51" s="13"/>
      <c r="FA51" s="13"/>
      <c r="FB51" s="13"/>
      <c r="FC51" s="13"/>
      <c r="FD51" s="13"/>
      <c r="FE51" s="13"/>
      <c r="FF51" s="13"/>
      <c r="FG51" s="13"/>
      <c r="FH51" s="13"/>
      <c r="FI51" s="13"/>
      <c r="FJ51" s="13"/>
      <c r="FK51" s="13"/>
      <c r="FL51" s="13"/>
      <c r="FM51" s="13"/>
      <c r="FN51" s="13"/>
      <c r="FO51" s="13"/>
      <c r="FP51" s="13"/>
      <c r="FQ51" s="13"/>
      <c r="FR51" s="13"/>
      <c r="FS51" s="13"/>
      <c r="FT51" s="13"/>
      <c r="FU51" s="13"/>
      <c r="FV51" s="13"/>
      <c r="FW51" s="13"/>
      <c r="FX51" s="13"/>
      <c r="FY51" s="13"/>
      <c r="FZ51" s="13"/>
      <c r="GA51" s="13"/>
      <c r="GB51" s="13"/>
      <c r="GC51" s="13"/>
      <c r="GD51" s="13"/>
      <c r="GE51" s="13"/>
      <c r="GF51" s="13"/>
      <c r="GG51" s="13"/>
      <c r="GH51" s="13"/>
      <c r="GI51" s="13"/>
      <c r="GJ51" s="13"/>
      <c r="GK51" s="13"/>
      <c r="GL51" s="13"/>
      <c r="GM51" s="13"/>
      <c r="GN51" s="13"/>
      <c r="GO51" s="13"/>
      <c r="GP51" s="13"/>
      <c r="GQ51" s="13"/>
      <c r="GR51" s="13"/>
      <c r="GS51" s="13"/>
      <c r="GT51" s="13"/>
      <c r="GU51" s="13"/>
      <c r="GV51" s="13"/>
      <c r="GW51" s="13"/>
      <c r="GX51" s="13"/>
      <c r="GY51" s="13"/>
      <c r="GZ51" s="13"/>
      <c r="HA51" s="13"/>
      <c r="HB51" s="13"/>
      <c r="HC51" s="13"/>
      <c r="HD51" s="13"/>
      <c r="HE51" s="13"/>
      <c r="HF51" s="13"/>
      <c r="HG51" s="13"/>
      <c r="HH51" s="13"/>
      <c r="HI51" s="13"/>
      <c r="HJ51" s="13"/>
      <c r="HK51" s="13"/>
      <c r="HL51" s="13"/>
      <c r="HM51" s="13"/>
      <c r="HN51" s="13"/>
      <c r="HO51" s="13"/>
      <c r="HP51" s="13"/>
      <c r="HQ51" s="13"/>
      <c r="HR51" s="13"/>
      <c r="HS51" s="13"/>
      <c r="HT51" s="13"/>
      <c r="HU51" s="13"/>
      <c r="HV51" s="13"/>
      <c r="HW51" s="13"/>
      <c r="HX51" s="13"/>
      <c r="HY51" s="13"/>
      <c r="HZ51" s="13"/>
      <c r="IA51" s="13"/>
      <c r="IB51" s="13"/>
      <c r="IC51" s="13"/>
      <c r="ID51" s="13"/>
      <c r="IE51" s="13"/>
      <c r="IF51" s="13"/>
      <c r="IG51" s="13"/>
      <c r="IH51" s="13"/>
      <c r="II51" s="13"/>
      <c r="IJ51" s="13"/>
      <c r="IK51" s="13"/>
      <c r="IL51" s="13"/>
      <c r="IM51" s="13"/>
      <c r="IN51" s="13"/>
      <c r="IO51" s="13"/>
    </row>
    <row r="52" spans="1:249" s="14" customFormat="1" ht="42" customHeight="1">
      <c r="A52" s="29" t="s">
        <v>153</v>
      </c>
      <c r="B52" s="30" t="s">
        <v>154</v>
      </c>
      <c r="C52" s="28">
        <v>402100</v>
      </c>
      <c r="D52" s="31">
        <v>402100</v>
      </c>
      <c r="E52" s="31">
        <v>273960.7</v>
      </c>
      <c r="F52" s="73">
        <f t="shared" si="0"/>
        <v>68.13247948271575</v>
      </c>
      <c r="G52" s="73">
        <f t="shared" si="1"/>
        <v>68.13247948271575</v>
      </c>
      <c r="H52" s="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c r="AY52" s="13"/>
      <c r="AZ52" s="13"/>
      <c r="BA52" s="13"/>
      <c r="BB52" s="13"/>
      <c r="BC52" s="13"/>
      <c r="BD52" s="13"/>
      <c r="BE52" s="13"/>
      <c r="BF52" s="13"/>
      <c r="BG52" s="13"/>
      <c r="BH52" s="13"/>
      <c r="BI52" s="13"/>
      <c r="BJ52" s="13"/>
      <c r="BK52" s="13"/>
      <c r="BL52" s="13"/>
      <c r="BM52" s="13"/>
      <c r="BN52" s="13"/>
      <c r="BO52" s="13"/>
      <c r="BP52" s="13"/>
      <c r="BQ52" s="13"/>
      <c r="BR52" s="13"/>
      <c r="BS52" s="13"/>
      <c r="BT52" s="13"/>
      <c r="BU52" s="13"/>
      <c r="BV52" s="13"/>
      <c r="BW52" s="13"/>
      <c r="BX52" s="13"/>
      <c r="BY52" s="13"/>
      <c r="BZ52" s="13"/>
      <c r="CA52" s="13"/>
      <c r="CB52" s="13"/>
      <c r="CC52" s="13"/>
      <c r="CD52" s="13"/>
      <c r="CE52" s="13"/>
      <c r="CF52" s="13"/>
      <c r="CG52" s="13"/>
      <c r="CH52" s="13"/>
      <c r="CI52" s="13"/>
      <c r="CJ52" s="13"/>
      <c r="CK52" s="13"/>
      <c r="CL52" s="13"/>
      <c r="CM52" s="13"/>
      <c r="CN52" s="13"/>
      <c r="CO52" s="13"/>
      <c r="CP52" s="13"/>
      <c r="CQ52" s="13"/>
      <c r="CR52" s="13"/>
      <c r="CS52" s="13"/>
      <c r="CT52" s="13"/>
      <c r="CU52" s="13"/>
      <c r="CV52" s="13"/>
      <c r="CW52" s="13"/>
      <c r="CX52" s="13"/>
      <c r="CY52" s="13"/>
      <c r="CZ52" s="13"/>
      <c r="DA52" s="13"/>
      <c r="DB52" s="13"/>
      <c r="DC52" s="13"/>
      <c r="DD52" s="13"/>
      <c r="DE52" s="13"/>
      <c r="DF52" s="13"/>
      <c r="DG52" s="13"/>
      <c r="DH52" s="13"/>
      <c r="DI52" s="13"/>
      <c r="DJ52" s="13"/>
      <c r="DK52" s="13"/>
      <c r="DL52" s="13"/>
      <c r="DM52" s="13"/>
      <c r="DN52" s="13"/>
      <c r="DO52" s="13"/>
      <c r="DP52" s="13"/>
      <c r="DQ52" s="13"/>
      <c r="DR52" s="13"/>
      <c r="DS52" s="13"/>
      <c r="DT52" s="13"/>
      <c r="DU52" s="13"/>
      <c r="DV52" s="13"/>
      <c r="DW52" s="13"/>
      <c r="DX52" s="13"/>
      <c r="DY52" s="13"/>
      <c r="DZ52" s="13"/>
      <c r="EA52" s="13"/>
      <c r="EB52" s="13"/>
      <c r="EC52" s="13"/>
      <c r="ED52" s="13"/>
      <c r="EE52" s="13"/>
      <c r="EF52" s="13"/>
      <c r="EG52" s="13"/>
      <c r="EH52" s="13"/>
      <c r="EI52" s="13"/>
      <c r="EJ52" s="13"/>
      <c r="EK52" s="13"/>
      <c r="EL52" s="13"/>
      <c r="EM52" s="13"/>
      <c r="EN52" s="13"/>
      <c r="EO52" s="13"/>
      <c r="EP52" s="13"/>
      <c r="EQ52" s="13"/>
      <c r="ER52" s="13"/>
      <c r="ES52" s="13"/>
      <c r="ET52" s="13"/>
      <c r="EU52" s="13"/>
      <c r="EV52" s="13"/>
      <c r="EW52" s="13"/>
      <c r="EX52" s="13"/>
      <c r="EY52" s="13"/>
      <c r="EZ52" s="13"/>
      <c r="FA52" s="13"/>
      <c r="FB52" s="13"/>
      <c r="FC52" s="13"/>
      <c r="FD52" s="13"/>
      <c r="FE52" s="13"/>
      <c r="FF52" s="13"/>
      <c r="FG52" s="13"/>
      <c r="FH52" s="13"/>
      <c r="FI52" s="13"/>
      <c r="FJ52" s="13"/>
      <c r="FK52" s="13"/>
      <c r="FL52" s="13"/>
      <c r="FM52" s="13"/>
      <c r="FN52" s="13"/>
      <c r="FO52" s="13"/>
      <c r="FP52" s="13"/>
      <c r="FQ52" s="13"/>
      <c r="FR52" s="13"/>
      <c r="FS52" s="13"/>
      <c r="FT52" s="13"/>
      <c r="FU52" s="13"/>
      <c r="FV52" s="13"/>
      <c r="FW52" s="13"/>
      <c r="FX52" s="13"/>
      <c r="FY52" s="13"/>
      <c r="FZ52" s="13"/>
      <c r="GA52" s="13"/>
      <c r="GB52" s="13"/>
      <c r="GC52" s="13"/>
      <c r="GD52" s="13"/>
      <c r="GE52" s="13"/>
      <c r="GF52" s="13"/>
      <c r="GG52" s="13"/>
      <c r="GH52" s="13"/>
      <c r="GI52" s="13"/>
      <c r="GJ52" s="13"/>
      <c r="GK52" s="13"/>
      <c r="GL52" s="13"/>
      <c r="GM52" s="13"/>
      <c r="GN52" s="13"/>
      <c r="GO52" s="13"/>
      <c r="GP52" s="13"/>
      <c r="GQ52" s="13"/>
      <c r="GR52" s="13"/>
      <c r="GS52" s="13"/>
      <c r="GT52" s="13"/>
      <c r="GU52" s="13"/>
      <c r="GV52" s="13"/>
      <c r="GW52" s="13"/>
      <c r="GX52" s="13"/>
      <c r="GY52" s="13"/>
      <c r="GZ52" s="13"/>
      <c r="HA52" s="13"/>
      <c r="HB52" s="13"/>
      <c r="HC52" s="13"/>
      <c r="HD52" s="13"/>
      <c r="HE52" s="13"/>
      <c r="HF52" s="13"/>
      <c r="HG52" s="13"/>
      <c r="HH52" s="13"/>
      <c r="HI52" s="13"/>
      <c r="HJ52" s="13"/>
      <c r="HK52" s="13"/>
      <c r="HL52" s="13"/>
      <c r="HM52" s="13"/>
      <c r="HN52" s="13"/>
      <c r="HO52" s="13"/>
      <c r="HP52" s="13"/>
      <c r="HQ52" s="13"/>
      <c r="HR52" s="13"/>
      <c r="HS52" s="13"/>
      <c r="HT52" s="13"/>
      <c r="HU52" s="13"/>
      <c r="HV52" s="13"/>
      <c r="HW52" s="13"/>
      <c r="HX52" s="13"/>
      <c r="HY52" s="13"/>
      <c r="HZ52" s="13"/>
      <c r="IA52" s="13"/>
      <c r="IB52" s="13"/>
      <c r="IC52" s="13"/>
      <c r="ID52" s="13"/>
      <c r="IE52" s="13"/>
      <c r="IF52" s="13"/>
      <c r="IG52" s="13"/>
      <c r="IH52" s="13"/>
      <c r="II52" s="13"/>
      <c r="IJ52" s="13"/>
      <c r="IK52" s="13"/>
      <c r="IL52" s="13"/>
      <c r="IM52" s="13"/>
      <c r="IN52" s="13"/>
      <c r="IO52" s="13"/>
    </row>
    <row r="53" spans="1:249" s="14" customFormat="1" ht="46.5" customHeight="1">
      <c r="A53" s="29" t="s">
        <v>86</v>
      </c>
      <c r="B53" s="30" t="s">
        <v>87</v>
      </c>
      <c r="C53" s="28">
        <v>113000</v>
      </c>
      <c r="D53" s="31">
        <v>137144</v>
      </c>
      <c r="E53" s="31">
        <v>137140.62</v>
      </c>
      <c r="F53" s="73">
        <f t="shared" si="0"/>
        <v>121.36338053097344</v>
      </c>
      <c r="G53" s="73">
        <f t="shared" si="1"/>
        <v>99.99753543720469</v>
      </c>
      <c r="H53" s="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c r="BJ53" s="13"/>
      <c r="BK53" s="13"/>
      <c r="BL53" s="13"/>
      <c r="BM53" s="13"/>
      <c r="BN53" s="13"/>
      <c r="BO53" s="13"/>
      <c r="BP53" s="13"/>
      <c r="BQ53" s="13"/>
      <c r="BR53" s="13"/>
      <c r="BS53" s="13"/>
      <c r="BT53" s="13"/>
      <c r="BU53" s="13"/>
      <c r="BV53" s="13"/>
      <c r="BW53" s="13"/>
      <c r="BX53" s="13"/>
      <c r="BY53" s="13"/>
      <c r="BZ53" s="13"/>
      <c r="CA53" s="13"/>
      <c r="CB53" s="13"/>
      <c r="CC53" s="13"/>
      <c r="CD53" s="13"/>
      <c r="CE53" s="13"/>
      <c r="CF53" s="13"/>
      <c r="CG53" s="13"/>
      <c r="CH53" s="13"/>
      <c r="CI53" s="13"/>
      <c r="CJ53" s="13"/>
      <c r="CK53" s="13"/>
      <c r="CL53" s="13"/>
      <c r="CM53" s="13"/>
      <c r="CN53" s="13"/>
      <c r="CO53" s="13"/>
      <c r="CP53" s="13"/>
      <c r="CQ53" s="13"/>
      <c r="CR53" s="13"/>
      <c r="CS53" s="13"/>
      <c r="CT53" s="13"/>
      <c r="CU53" s="13"/>
      <c r="CV53" s="13"/>
      <c r="CW53" s="13"/>
      <c r="CX53" s="13"/>
      <c r="CY53" s="13"/>
      <c r="CZ53" s="13"/>
      <c r="DA53" s="13"/>
      <c r="DB53" s="13"/>
      <c r="DC53" s="13"/>
      <c r="DD53" s="13"/>
      <c r="DE53" s="13"/>
      <c r="DF53" s="13"/>
      <c r="DG53" s="13"/>
      <c r="DH53" s="13"/>
      <c r="DI53" s="13"/>
      <c r="DJ53" s="13"/>
      <c r="DK53" s="13"/>
      <c r="DL53" s="13"/>
      <c r="DM53" s="13"/>
      <c r="DN53" s="13"/>
      <c r="DO53" s="13"/>
      <c r="DP53" s="13"/>
      <c r="DQ53" s="13"/>
      <c r="DR53" s="13"/>
      <c r="DS53" s="13"/>
      <c r="DT53" s="13"/>
      <c r="DU53" s="13"/>
      <c r="DV53" s="13"/>
      <c r="DW53" s="13"/>
      <c r="DX53" s="13"/>
      <c r="DY53" s="13"/>
      <c r="DZ53" s="13"/>
      <c r="EA53" s="13"/>
      <c r="EB53" s="13"/>
      <c r="EC53" s="13"/>
      <c r="ED53" s="13"/>
      <c r="EE53" s="13"/>
      <c r="EF53" s="13"/>
      <c r="EG53" s="13"/>
      <c r="EH53" s="13"/>
      <c r="EI53" s="13"/>
      <c r="EJ53" s="13"/>
      <c r="EK53" s="13"/>
      <c r="EL53" s="13"/>
      <c r="EM53" s="13"/>
      <c r="EN53" s="13"/>
      <c r="EO53" s="13"/>
      <c r="EP53" s="13"/>
      <c r="EQ53" s="13"/>
      <c r="ER53" s="13"/>
      <c r="ES53" s="13"/>
      <c r="ET53" s="13"/>
      <c r="EU53" s="13"/>
      <c r="EV53" s="13"/>
      <c r="EW53" s="13"/>
      <c r="EX53" s="13"/>
      <c r="EY53" s="13"/>
      <c r="EZ53" s="13"/>
      <c r="FA53" s="13"/>
      <c r="FB53" s="13"/>
      <c r="FC53" s="13"/>
      <c r="FD53" s="13"/>
      <c r="FE53" s="13"/>
      <c r="FF53" s="13"/>
      <c r="FG53" s="13"/>
      <c r="FH53" s="13"/>
      <c r="FI53" s="13"/>
      <c r="FJ53" s="13"/>
      <c r="FK53" s="13"/>
      <c r="FL53" s="13"/>
      <c r="FM53" s="13"/>
      <c r="FN53" s="13"/>
      <c r="FO53" s="13"/>
      <c r="FP53" s="13"/>
      <c r="FQ53" s="13"/>
      <c r="FR53" s="13"/>
      <c r="FS53" s="13"/>
      <c r="FT53" s="13"/>
      <c r="FU53" s="13"/>
      <c r="FV53" s="13"/>
      <c r="FW53" s="13"/>
      <c r="FX53" s="13"/>
      <c r="FY53" s="13"/>
      <c r="FZ53" s="13"/>
      <c r="GA53" s="13"/>
      <c r="GB53" s="13"/>
      <c r="GC53" s="13"/>
      <c r="GD53" s="13"/>
      <c r="GE53" s="13"/>
      <c r="GF53" s="13"/>
      <c r="GG53" s="13"/>
      <c r="GH53" s="13"/>
      <c r="GI53" s="13"/>
      <c r="GJ53" s="13"/>
      <c r="GK53" s="13"/>
      <c r="GL53" s="13"/>
      <c r="GM53" s="13"/>
      <c r="GN53" s="13"/>
      <c r="GO53" s="13"/>
      <c r="GP53" s="13"/>
      <c r="GQ53" s="13"/>
      <c r="GR53" s="13"/>
      <c r="GS53" s="13"/>
      <c r="GT53" s="13"/>
      <c r="GU53" s="13"/>
      <c r="GV53" s="13"/>
      <c r="GW53" s="13"/>
      <c r="GX53" s="13"/>
      <c r="GY53" s="13"/>
      <c r="GZ53" s="13"/>
      <c r="HA53" s="13"/>
      <c r="HB53" s="13"/>
      <c r="HC53" s="13"/>
      <c r="HD53" s="13"/>
      <c r="HE53" s="13"/>
      <c r="HF53" s="13"/>
      <c r="HG53" s="13"/>
      <c r="HH53" s="13"/>
      <c r="HI53" s="13"/>
      <c r="HJ53" s="13"/>
      <c r="HK53" s="13"/>
      <c r="HL53" s="13"/>
      <c r="HM53" s="13"/>
      <c r="HN53" s="13"/>
      <c r="HO53" s="13"/>
      <c r="HP53" s="13"/>
      <c r="HQ53" s="13"/>
      <c r="HR53" s="13"/>
      <c r="HS53" s="13"/>
      <c r="HT53" s="13"/>
      <c r="HU53" s="13"/>
      <c r="HV53" s="13"/>
      <c r="HW53" s="13"/>
      <c r="HX53" s="13"/>
      <c r="HY53" s="13"/>
      <c r="HZ53" s="13"/>
      <c r="IA53" s="13"/>
      <c r="IB53" s="13"/>
      <c r="IC53" s="13"/>
      <c r="ID53" s="13"/>
      <c r="IE53" s="13"/>
      <c r="IF53" s="13"/>
      <c r="IG53" s="13"/>
      <c r="IH53" s="13"/>
      <c r="II53" s="13"/>
      <c r="IJ53" s="13"/>
      <c r="IK53" s="13"/>
      <c r="IL53" s="13"/>
      <c r="IM53" s="13"/>
      <c r="IN53" s="13"/>
      <c r="IO53" s="13"/>
    </row>
    <row r="54" spans="1:249" s="14" customFormat="1" ht="26.25" customHeight="1">
      <c r="A54" s="18" t="s">
        <v>88</v>
      </c>
      <c r="B54" s="25" t="s">
        <v>89</v>
      </c>
      <c r="C54" s="28">
        <v>8940000</v>
      </c>
      <c r="D54" s="31">
        <v>9503069.44</v>
      </c>
      <c r="E54" s="31">
        <f>D54</f>
        <v>9503069.44</v>
      </c>
      <c r="F54" s="73">
        <f t="shared" si="0"/>
        <v>106.29831588366889</v>
      </c>
      <c r="G54" s="72">
        <f t="shared" si="1"/>
        <v>100</v>
      </c>
      <c r="H54" s="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c r="AZ54" s="13"/>
      <c r="BA54" s="13"/>
      <c r="BB54" s="13"/>
      <c r="BC54" s="13"/>
      <c r="BD54" s="13"/>
      <c r="BE54" s="13"/>
      <c r="BF54" s="13"/>
      <c r="BG54" s="13"/>
      <c r="BH54" s="13"/>
      <c r="BI54" s="13"/>
      <c r="BJ54" s="13"/>
      <c r="BK54" s="13"/>
      <c r="BL54" s="13"/>
      <c r="BM54" s="13"/>
      <c r="BN54" s="13"/>
      <c r="BO54" s="13"/>
      <c r="BP54" s="13"/>
      <c r="BQ54" s="13"/>
      <c r="BR54" s="13"/>
      <c r="BS54" s="13"/>
      <c r="BT54" s="13"/>
      <c r="BU54" s="13"/>
      <c r="BV54" s="13"/>
      <c r="BW54" s="13"/>
      <c r="BX54" s="13"/>
      <c r="BY54" s="13"/>
      <c r="BZ54" s="13"/>
      <c r="CA54" s="13"/>
      <c r="CB54" s="13"/>
      <c r="CC54" s="13"/>
      <c r="CD54" s="13"/>
      <c r="CE54" s="13"/>
      <c r="CF54" s="13"/>
      <c r="CG54" s="13"/>
      <c r="CH54" s="13"/>
      <c r="CI54" s="13"/>
      <c r="CJ54" s="13"/>
      <c r="CK54" s="13"/>
      <c r="CL54" s="13"/>
      <c r="CM54" s="13"/>
      <c r="CN54" s="13"/>
      <c r="CO54" s="13"/>
      <c r="CP54" s="13"/>
      <c r="CQ54" s="13"/>
      <c r="CR54" s="13"/>
      <c r="CS54" s="13"/>
      <c r="CT54" s="13"/>
      <c r="CU54" s="13"/>
      <c r="CV54" s="13"/>
      <c r="CW54" s="13"/>
      <c r="CX54" s="13"/>
      <c r="CY54" s="13"/>
      <c r="CZ54" s="13"/>
      <c r="DA54" s="13"/>
      <c r="DB54" s="13"/>
      <c r="DC54" s="13"/>
      <c r="DD54" s="13"/>
      <c r="DE54" s="13"/>
      <c r="DF54" s="13"/>
      <c r="DG54" s="13"/>
      <c r="DH54" s="13"/>
      <c r="DI54" s="13"/>
      <c r="DJ54" s="13"/>
      <c r="DK54" s="13"/>
      <c r="DL54" s="13"/>
      <c r="DM54" s="13"/>
      <c r="DN54" s="13"/>
      <c r="DO54" s="13"/>
      <c r="DP54" s="13"/>
      <c r="DQ54" s="13"/>
      <c r="DR54" s="13"/>
      <c r="DS54" s="13"/>
      <c r="DT54" s="13"/>
      <c r="DU54" s="13"/>
      <c r="DV54" s="13"/>
      <c r="DW54" s="13"/>
      <c r="DX54" s="13"/>
      <c r="DY54" s="13"/>
      <c r="DZ54" s="13"/>
      <c r="EA54" s="13"/>
      <c r="EB54" s="13"/>
      <c r="EC54" s="13"/>
      <c r="ED54" s="13"/>
      <c r="EE54" s="13"/>
      <c r="EF54" s="13"/>
      <c r="EG54" s="13"/>
      <c r="EH54" s="13"/>
      <c r="EI54" s="13"/>
      <c r="EJ54" s="13"/>
      <c r="EK54" s="13"/>
      <c r="EL54" s="13"/>
      <c r="EM54" s="13"/>
      <c r="EN54" s="13"/>
      <c r="EO54" s="13"/>
      <c r="EP54" s="13"/>
      <c r="EQ54" s="13"/>
      <c r="ER54" s="13"/>
      <c r="ES54" s="13"/>
      <c r="ET54" s="13"/>
      <c r="EU54" s="13"/>
      <c r="EV54" s="13"/>
      <c r="EW54" s="13"/>
      <c r="EX54" s="13"/>
      <c r="EY54" s="13"/>
      <c r="EZ54" s="13"/>
      <c r="FA54" s="13"/>
      <c r="FB54" s="13"/>
      <c r="FC54" s="13"/>
      <c r="FD54" s="13"/>
      <c r="FE54" s="13"/>
      <c r="FF54" s="13"/>
      <c r="FG54" s="13"/>
      <c r="FH54" s="13"/>
      <c r="FI54" s="13"/>
      <c r="FJ54" s="13"/>
      <c r="FK54" s="13"/>
      <c r="FL54" s="13"/>
      <c r="FM54" s="13"/>
      <c r="FN54" s="13"/>
      <c r="FO54" s="13"/>
      <c r="FP54" s="13"/>
      <c r="FQ54" s="13"/>
      <c r="FR54" s="13"/>
      <c r="FS54" s="13"/>
      <c r="FT54" s="13"/>
      <c r="FU54" s="13"/>
      <c r="FV54" s="13"/>
      <c r="FW54" s="13"/>
      <c r="FX54" s="13"/>
      <c r="FY54" s="13"/>
      <c r="FZ54" s="13"/>
      <c r="GA54" s="13"/>
      <c r="GB54" s="13"/>
      <c r="GC54" s="13"/>
      <c r="GD54" s="13"/>
      <c r="GE54" s="13"/>
      <c r="GF54" s="13"/>
      <c r="GG54" s="13"/>
      <c r="GH54" s="13"/>
      <c r="GI54" s="13"/>
      <c r="GJ54" s="13"/>
      <c r="GK54" s="13"/>
      <c r="GL54" s="13"/>
      <c r="GM54" s="13"/>
      <c r="GN54" s="13"/>
      <c r="GO54" s="13"/>
      <c r="GP54" s="13"/>
      <c r="GQ54" s="13"/>
      <c r="GR54" s="13"/>
      <c r="GS54" s="13"/>
      <c r="GT54" s="13"/>
      <c r="GU54" s="13"/>
      <c r="GV54" s="13"/>
      <c r="GW54" s="13"/>
      <c r="GX54" s="13"/>
      <c r="GY54" s="13"/>
      <c r="GZ54" s="13"/>
      <c r="HA54" s="13"/>
      <c r="HB54" s="13"/>
      <c r="HC54" s="13"/>
      <c r="HD54" s="13"/>
      <c r="HE54" s="13"/>
      <c r="HF54" s="13"/>
      <c r="HG54" s="13"/>
      <c r="HH54" s="13"/>
      <c r="HI54" s="13"/>
      <c r="HJ54" s="13"/>
      <c r="HK54" s="13"/>
      <c r="HL54" s="13"/>
      <c r="HM54" s="13"/>
      <c r="HN54" s="13"/>
      <c r="HO54" s="13"/>
      <c r="HP54" s="13"/>
      <c r="HQ54" s="13"/>
      <c r="HR54" s="13"/>
      <c r="HS54" s="13"/>
      <c r="HT54" s="13"/>
      <c r="HU54" s="13"/>
      <c r="HV54" s="13"/>
      <c r="HW54" s="13"/>
      <c r="HX54" s="13"/>
      <c r="HY54" s="13"/>
      <c r="HZ54" s="13"/>
      <c r="IA54" s="13"/>
      <c r="IB54" s="13"/>
      <c r="IC54" s="13"/>
      <c r="ID54" s="13"/>
      <c r="IE54" s="13"/>
      <c r="IF54" s="13"/>
      <c r="IG54" s="13"/>
      <c r="IH54" s="13"/>
      <c r="II54" s="13"/>
      <c r="IJ54" s="13"/>
      <c r="IK54" s="13"/>
      <c r="IL54" s="13"/>
      <c r="IM54" s="13"/>
      <c r="IN54" s="13"/>
      <c r="IO54" s="13"/>
    </row>
    <row r="55" spans="1:249" s="14" customFormat="1" ht="26.25" customHeight="1">
      <c r="A55" s="15" t="s">
        <v>90</v>
      </c>
      <c r="B55" s="16" t="s">
        <v>91</v>
      </c>
      <c r="C55" s="17">
        <f>C56</f>
        <v>25000</v>
      </c>
      <c r="D55" s="17">
        <f>D56</f>
        <v>70500</v>
      </c>
      <c r="E55" s="17">
        <f>E56</f>
        <v>62697.88</v>
      </c>
      <c r="F55" s="72" t="s">
        <v>222</v>
      </c>
      <c r="G55" s="72">
        <f t="shared" si="1"/>
        <v>88.93316312056737</v>
      </c>
      <c r="H55" s="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c r="AY55" s="13"/>
      <c r="AZ55" s="13"/>
      <c r="BA55" s="13"/>
      <c r="BB55" s="13"/>
      <c r="BC55" s="13"/>
      <c r="BD55" s="13"/>
      <c r="BE55" s="13"/>
      <c r="BF55" s="13"/>
      <c r="BG55" s="13"/>
      <c r="BH55" s="13"/>
      <c r="BI55" s="13"/>
      <c r="BJ55" s="13"/>
      <c r="BK55" s="13"/>
      <c r="BL55" s="13"/>
      <c r="BM55" s="13"/>
      <c r="BN55" s="13"/>
      <c r="BO55" s="13"/>
      <c r="BP55" s="13"/>
      <c r="BQ55" s="13"/>
      <c r="BR55" s="13"/>
      <c r="BS55" s="13"/>
      <c r="BT55" s="13"/>
      <c r="BU55" s="13"/>
      <c r="BV55" s="13"/>
      <c r="BW55" s="13"/>
      <c r="BX55" s="13"/>
      <c r="BY55" s="13"/>
      <c r="BZ55" s="13"/>
      <c r="CA55" s="13"/>
      <c r="CB55" s="13"/>
      <c r="CC55" s="13"/>
      <c r="CD55" s="13"/>
      <c r="CE55" s="13"/>
      <c r="CF55" s="13"/>
      <c r="CG55" s="13"/>
      <c r="CH55" s="13"/>
      <c r="CI55" s="13"/>
      <c r="CJ55" s="13"/>
      <c r="CK55" s="13"/>
      <c r="CL55" s="13"/>
      <c r="CM55" s="13"/>
      <c r="CN55" s="13"/>
      <c r="CO55" s="13"/>
      <c r="CP55" s="13"/>
      <c r="CQ55" s="13"/>
      <c r="CR55" s="13"/>
      <c r="CS55" s="13"/>
      <c r="CT55" s="13"/>
      <c r="CU55" s="13"/>
      <c r="CV55" s="13"/>
      <c r="CW55" s="13"/>
      <c r="CX55" s="13"/>
      <c r="CY55" s="13"/>
      <c r="CZ55" s="13"/>
      <c r="DA55" s="13"/>
      <c r="DB55" s="13"/>
      <c r="DC55" s="13"/>
      <c r="DD55" s="13"/>
      <c r="DE55" s="13"/>
      <c r="DF55" s="13"/>
      <c r="DG55" s="13"/>
      <c r="DH55" s="13"/>
      <c r="DI55" s="13"/>
      <c r="DJ55" s="13"/>
      <c r="DK55" s="13"/>
      <c r="DL55" s="13"/>
      <c r="DM55" s="13"/>
      <c r="DN55" s="13"/>
      <c r="DO55" s="13"/>
      <c r="DP55" s="13"/>
      <c r="DQ55" s="13"/>
      <c r="DR55" s="13"/>
      <c r="DS55" s="13"/>
      <c r="DT55" s="13"/>
      <c r="DU55" s="13"/>
      <c r="DV55" s="13"/>
      <c r="DW55" s="13"/>
      <c r="DX55" s="13"/>
      <c r="DY55" s="13"/>
      <c r="DZ55" s="13"/>
      <c r="EA55" s="13"/>
      <c r="EB55" s="13"/>
      <c r="EC55" s="13"/>
      <c r="ED55" s="13"/>
      <c r="EE55" s="13"/>
      <c r="EF55" s="13"/>
      <c r="EG55" s="13"/>
      <c r="EH55" s="13"/>
      <c r="EI55" s="13"/>
      <c r="EJ55" s="13"/>
      <c r="EK55" s="13"/>
      <c r="EL55" s="13"/>
      <c r="EM55" s="13"/>
      <c r="EN55" s="13"/>
      <c r="EO55" s="13"/>
      <c r="EP55" s="13"/>
      <c r="EQ55" s="13"/>
      <c r="ER55" s="13"/>
      <c r="ES55" s="13"/>
      <c r="ET55" s="13"/>
      <c r="EU55" s="13"/>
      <c r="EV55" s="13"/>
      <c r="EW55" s="13"/>
      <c r="EX55" s="13"/>
      <c r="EY55" s="13"/>
      <c r="EZ55" s="13"/>
      <c r="FA55" s="13"/>
      <c r="FB55" s="13"/>
      <c r="FC55" s="13"/>
      <c r="FD55" s="13"/>
      <c r="FE55" s="13"/>
      <c r="FF55" s="13"/>
      <c r="FG55" s="13"/>
      <c r="FH55" s="13"/>
      <c r="FI55" s="13"/>
      <c r="FJ55" s="13"/>
      <c r="FK55" s="13"/>
      <c r="FL55" s="13"/>
      <c r="FM55" s="13"/>
      <c r="FN55" s="13"/>
      <c r="FO55" s="13"/>
      <c r="FP55" s="13"/>
      <c r="FQ55" s="13"/>
      <c r="FR55" s="13"/>
      <c r="FS55" s="13"/>
      <c r="FT55" s="13"/>
      <c r="FU55" s="13"/>
      <c r="FV55" s="13"/>
      <c r="FW55" s="13"/>
      <c r="FX55" s="13"/>
      <c r="FY55" s="13"/>
      <c r="FZ55" s="13"/>
      <c r="GA55" s="13"/>
      <c r="GB55" s="13"/>
      <c r="GC55" s="13"/>
      <c r="GD55" s="13"/>
      <c r="GE55" s="13"/>
      <c r="GF55" s="13"/>
      <c r="GG55" s="13"/>
      <c r="GH55" s="13"/>
      <c r="GI55" s="13"/>
      <c r="GJ55" s="13"/>
      <c r="GK55" s="13"/>
      <c r="GL55" s="13"/>
      <c r="GM55" s="13"/>
      <c r="GN55" s="13"/>
      <c r="GO55" s="13"/>
      <c r="GP55" s="13"/>
      <c r="GQ55" s="13"/>
      <c r="GR55" s="13"/>
      <c r="GS55" s="13"/>
      <c r="GT55" s="13"/>
      <c r="GU55" s="13"/>
      <c r="GV55" s="13"/>
      <c r="GW55" s="13"/>
      <c r="GX55" s="13"/>
      <c r="GY55" s="13"/>
      <c r="GZ55" s="13"/>
      <c r="HA55" s="13"/>
      <c r="HB55" s="13"/>
      <c r="HC55" s="13"/>
      <c r="HD55" s="13"/>
      <c r="HE55" s="13"/>
      <c r="HF55" s="13"/>
      <c r="HG55" s="13"/>
      <c r="HH55" s="13"/>
      <c r="HI55" s="13"/>
      <c r="HJ55" s="13"/>
      <c r="HK55" s="13"/>
      <c r="HL55" s="13"/>
      <c r="HM55" s="13"/>
      <c r="HN55" s="13"/>
      <c r="HO55" s="13"/>
      <c r="HP55" s="13"/>
      <c r="HQ55" s="13"/>
      <c r="HR55" s="13"/>
      <c r="HS55" s="13"/>
      <c r="HT55" s="13"/>
      <c r="HU55" s="13"/>
      <c r="HV55" s="13"/>
      <c r="HW55" s="13"/>
      <c r="HX55" s="13"/>
      <c r="HY55" s="13"/>
      <c r="HZ55" s="13"/>
      <c r="IA55" s="13"/>
      <c r="IB55" s="13"/>
      <c r="IC55" s="13"/>
      <c r="ID55" s="13"/>
      <c r="IE55" s="13"/>
      <c r="IF55" s="13"/>
      <c r="IG55" s="13"/>
      <c r="IH55" s="13"/>
      <c r="II55" s="13"/>
      <c r="IJ55" s="13"/>
      <c r="IK55" s="13"/>
      <c r="IL55" s="13"/>
      <c r="IM55" s="13"/>
      <c r="IN55" s="13"/>
      <c r="IO55" s="13"/>
    </row>
    <row r="56" spans="1:7" ht="26.25" customHeight="1">
      <c r="A56" s="18" t="s">
        <v>92</v>
      </c>
      <c r="B56" s="21" t="s">
        <v>93</v>
      </c>
      <c r="C56" s="74">
        <v>25000</v>
      </c>
      <c r="D56" s="20">
        <v>70500</v>
      </c>
      <c r="E56" s="20">
        <v>62697.88</v>
      </c>
      <c r="F56" s="73" t="s">
        <v>222</v>
      </c>
      <c r="G56" s="73">
        <f t="shared" si="1"/>
        <v>88.93316312056737</v>
      </c>
    </row>
    <row r="57" spans="1:7" ht="29.25" customHeight="1">
      <c r="A57" s="36">
        <v>110000</v>
      </c>
      <c r="B57" s="16" t="s">
        <v>94</v>
      </c>
      <c r="C57" s="17">
        <f>SUM(C58:C63)</f>
        <v>7326543</v>
      </c>
      <c r="D57" s="17">
        <f>SUM(D58:D63)</f>
        <v>6588955</v>
      </c>
      <c r="E57" s="17">
        <f>SUM(E58:E63)</f>
        <v>6473017.309999999</v>
      </c>
      <c r="F57" s="72">
        <f t="shared" si="0"/>
        <v>88.3502261571385</v>
      </c>
      <c r="G57" s="72">
        <f t="shared" si="1"/>
        <v>98.24042370907068</v>
      </c>
    </row>
    <row r="58" spans="1:249" s="14" customFormat="1" ht="26.25" customHeight="1">
      <c r="A58" s="37">
        <v>110103</v>
      </c>
      <c r="B58" s="21" t="s">
        <v>95</v>
      </c>
      <c r="C58" s="28">
        <v>30000</v>
      </c>
      <c r="D58" s="20">
        <v>40000</v>
      </c>
      <c r="E58" s="20">
        <v>39996.78</v>
      </c>
      <c r="F58" s="73">
        <f t="shared" si="0"/>
        <v>133.3226</v>
      </c>
      <c r="G58" s="73">
        <f t="shared" si="1"/>
        <v>99.99195</v>
      </c>
      <c r="H58" s="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H58" s="13"/>
      <c r="BI58" s="13"/>
      <c r="BJ58" s="13"/>
      <c r="BK58" s="13"/>
      <c r="BL58" s="13"/>
      <c r="BM58" s="13"/>
      <c r="BN58" s="13"/>
      <c r="BO58" s="13"/>
      <c r="BP58" s="13"/>
      <c r="BQ58" s="13"/>
      <c r="BR58" s="13"/>
      <c r="BS58" s="13"/>
      <c r="BT58" s="13"/>
      <c r="BU58" s="13"/>
      <c r="BV58" s="13"/>
      <c r="BW58" s="13"/>
      <c r="BX58" s="13"/>
      <c r="BY58" s="13"/>
      <c r="BZ58" s="13"/>
      <c r="CA58" s="13"/>
      <c r="CB58" s="13"/>
      <c r="CC58" s="13"/>
      <c r="CD58" s="13"/>
      <c r="CE58" s="13"/>
      <c r="CF58" s="13"/>
      <c r="CG58" s="13"/>
      <c r="CH58" s="13"/>
      <c r="CI58" s="13"/>
      <c r="CJ58" s="13"/>
      <c r="CK58" s="13"/>
      <c r="CL58" s="13"/>
      <c r="CM58" s="13"/>
      <c r="CN58" s="13"/>
      <c r="CO58" s="13"/>
      <c r="CP58" s="13"/>
      <c r="CQ58" s="13"/>
      <c r="CR58" s="13"/>
      <c r="CS58" s="13"/>
      <c r="CT58" s="13"/>
      <c r="CU58" s="13"/>
      <c r="CV58" s="13"/>
      <c r="CW58" s="13"/>
      <c r="CX58" s="13"/>
      <c r="CY58" s="13"/>
      <c r="CZ58" s="13"/>
      <c r="DA58" s="13"/>
      <c r="DB58" s="13"/>
      <c r="DC58" s="13"/>
      <c r="DD58" s="13"/>
      <c r="DE58" s="13"/>
      <c r="DF58" s="13"/>
      <c r="DG58" s="13"/>
      <c r="DH58" s="13"/>
      <c r="DI58" s="13"/>
      <c r="DJ58" s="13"/>
      <c r="DK58" s="13"/>
      <c r="DL58" s="13"/>
      <c r="DM58" s="13"/>
      <c r="DN58" s="13"/>
      <c r="DO58" s="13"/>
      <c r="DP58" s="13"/>
      <c r="DQ58" s="13"/>
      <c r="DR58" s="13"/>
      <c r="DS58" s="13"/>
      <c r="DT58" s="13"/>
      <c r="DU58" s="13"/>
      <c r="DV58" s="13"/>
      <c r="DW58" s="13"/>
      <c r="DX58" s="13"/>
      <c r="DY58" s="13"/>
      <c r="DZ58" s="13"/>
      <c r="EA58" s="13"/>
      <c r="EB58" s="13"/>
      <c r="EC58" s="13"/>
      <c r="ED58" s="13"/>
      <c r="EE58" s="13"/>
      <c r="EF58" s="13"/>
      <c r="EG58" s="13"/>
      <c r="EH58" s="13"/>
      <c r="EI58" s="13"/>
      <c r="EJ58" s="13"/>
      <c r="EK58" s="13"/>
      <c r="EL58" s="13"/>
      <c r="EM58" s="13"/>
      <c r="EN58" s="13"/>
      <c r="EO58" s="13"/>
      <c r="EP58" s="13"/>
      <c r="EQ58" s="13"/>
      <c r="ER58" s="13"/>
      <c r="ES58" s="13"/>
      <c r="ET58" s="13"/>
      <c r="EU58" s="13"/>
      <c r="EV58" s="13"/>
      <c r="EW58" s="13"/>
      <c r="EX58" s="13"/>
      <c r="EY58" s="13"/>
      <c r="EZ58" s="13"/>
      <c r="FA58" s="13"/>
      <c r="FB58" s="13"/>
      <c r="FC58" s="13"/>
      <c r="FD58" s="13"/>
      <c r="FE58" s="13"/>
      <c r="FF58" s="13"/>
      <c r="FG58" s="13"/>
      <c r="FH58" s="13"/>
      <c r="FI58" s="13"/>
      <c r="FJ58" s="13"/>
      <c r="FK58" s="13"/>
      <c r="FL58" s="13"/>
      <c r="FM58" s="13"/>
      <c r="FN58" s="13"/>
      <c r="FO58" s="13"/>
      <c r="FP58" s="13"/>
      <c r="FQ58" s="13"/>
      <c r="FR58" s="13"/>
      <c r="FS58" s="13"/>
      <c r="FT58" s="13"/>
      <c r="FU58" s="13"/>
      <c r="FV58" s="13"/>
      <c r="FW58" s="13"/>
      <c r="FX58" s="13"/>
      <c r="FY58" s="13"/>
      <c r="FZ58" s="13"/>
      <c r="GA58" s="13"/>
      <c r="GB58" s="13"/>
      <c r="GC58" s="13"/>
      <c r="GD58" s="13"/>
      <c r="GE58" s="13"/>
      <c r="GF58" s="13"/>
      <c r="GG58" s="13"/>
      <c r="GH58" s="13"/>
      <c r="GI58" s="13"/>
      <c r="GJ58" s="13"/>
      <c r="GK58" s="13"/>
      <c r="GL58" s="13"/>
      <c r="GM58" s="13"/>
      <c r="GN58" s="13"/>
      <c r="GO58" s="13"/>
      <c r="GP58" s="13"/>
      <c r="GQ58" s="13"/>
      <c r="GR58" s="13"/>
      <c r="GS58" s="13"/>
      <c r="GT58" s="13"/>
      <c r="GU58" s="13"/>
      <c r="GV58" s="13"/>
      <c r="GW58" s="13"/>
      <c r="GX58" s="13"/>
      <c r="GY58" s="13"/>
      <c r="GZ58" s="13"/>
      <c r="HA58" s="13"/>
      <c r="HB58" s="13"/>
      <c r="HC58" s="13"/>
      <c r="HD58" s="13"/>
      <c r="HE58" s="13"/>
      <c r="HF58" s="13"/>
      <c r="HG58" s="13"/>
      <c r="HH58" s="13"/>
      <c r="HI58" s="13"/>
      <c r="HJ58" s="13"/>
      <c r="HK58" s="13"/>
      <c r="HL58" s="13"/>
      <c r="HM58" s="13"/>
      <c r="HN58" s="13"/>
      <c r="HO58" s="13"/>
      <c r="HP58" s="13"/>
      <c r="HQ58" s="13"/>
      <c r="HR58" s="13"/>
      <c r="HS58" s="13"/>
      <c r="HT58" s="13"/>
      <c r="HU58" s="13"/>
      <c r="HV58" s="13"/>
      <c r="HW58" s="13"/>
      <c r="HX58" s="13"/>
      <c r="HY58" s="13"/>
      <c r="HZ58" s="13"/>
      <c r="IA58" s="13"/>
      <c r="IB58" s="13"/>
      <c r="IC58" s="13"/>
      <c r="ID58" s="13"/>
      <c r="IE58" s="13"/>
      <c r="IF58" s="13"/>
      <c r="IG58" s="13"/>
      <c r="IH58" s="13"/>
      <c r="II58" s="13"/>
      <c r="IJ58" s="13"/>
      <c r="IK58" s="13"/>
      <c r="IL58" s="13"/>
      <c r="IM58" s="13"/>
      <c r="IN58" s="13"/>
      <c r="IO58" s="13"/>
    </row>
    <row r="59" spans="1:249" s="14" customFormat="1" ht="26.25" customHeight="1">
      <c r="A59" s="37">
        <v>110201</v>
      </c>
      <c r="B59" s="21" t="s">
        <v>96</v>
      </c>
      <c r="C59" s="28">
        <v>3656000</v>
      </c>
      <c r="D59" s="20">
        <v>2891639</v>
      </c>
      <c r="E59" s="20">
        <v>2874841.08</v>
      </c>
      <c r="F59" s="73">
        <f t="shared" si="0"/>
        <v>78.63350875273524</v>
      </c>
      <c r="G59" s="73">
        <f t="shared" si="1"/>
        <v>99.41908654572718</v>
      </c>
      <c r="H59" s="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c r="AT59" s="13"/>
      <c r="AU59" s="13"/>
      <c r="AV59" s="13"/>
      <c r="AW59" s="13"/>
      <c r="AX59" s="13"/>
      <c r="AY59" s="13"/>
      <c r="AZ59" s="13"/>
      <c r="BA59" s="13"/>
      <c r="BB59" s="13"/>
      <c r="BC59" s="13"/>
      <c r="BD59" s="13"/>
      <c r="BE59" s="13"/>
      <c r="BF59" s="13"/>
      <c r="BG59" s="13"/>
      <c r="BH59" s="13"/>
      <c r="BI59" s="13"/>
      <c r="BJ59" s="13"/>
      <c r="BK59" s="13"/>
      <c r="BL59" s="13"/>
      <c r="BM59" s="13"/>
      <c r="BN59" s="13"/>
      <c r="BO59" s="13"/>
      <c r="BP59" s="13"/>
      <c r="BQ59" s="13"/>
      <c r="BR59" s="13"/>
      <c r="BS59" s="13"/>
      <c r="BT59" s="13"/>
      <c r="BU59" s="13"/>
      <c r="BV59" s="13"/>
      <c r="BW59" s="13"/>
      <c r="BX59" s="13"/>
      <c r="BY59" s="13"/>
      <c r="BZ59" s="13"/>
      <c r="CA59" s="13"/>
      <c r="CB59" s="13"/>
      <c r="CC59" s="13"/>
      <c r="CD59" s="13"/>
      <c r="CE59" s="13"/>
      <c r="CF59" s="13"/>
      <c r="CG59" s="13"/>
      <c r="CH59" s="13"/>
      <c r="CI59" s="13"/>
      <c r="CJ59" s="13"/>
      <c r="CK59" s="13"/>
      <c r="CL59" s="13"/>
      <c r="CM59" s="13"/>
      <c r="CN59" s="13"/>
      <c r="CO59" s="13"/>
      <c r="CP59" s="13"/>
      <c r="CQ59" s="13"/>
      <c r="CR59" s="13"/>
      <c r="CS59" s="13"/>
      <c r="CT59" s="13"/>
      <c r="CU59" s="13"/>
      <c r="CV59" s="13"/>
      <c r="CW59" s="13"/>
      <c r="CX59" s="13"/>
      <c r="CY59" s="13"/>
      <c r="CZ59" s="13"/>
      <c r="DA59" s="13"/>
      <c r="DB59" s="13"/>
      <c r="DC59" s="13"/>
      <c r="DD59" s="13"/>
      <c r="DE59" s="13"/>
      <c r="DF59" s="13"/>
      <c r="DG59" s="13"/>
      <c r="DH59" s="13"/>
      <c r="DI59" s="13"/>
      <c r="DJ59" s="13"/>
      <c r="DK59" s="13"/>
      <c r="DL59" s="13"/>
      <c r="DM59" s="13"/>
      <c r="DN59" s="13"/>
      <c r="DO59" s="13"/>
      <c r="DP59" s="13"/>
      <c r="DQ59" s="13"/>
      <c r="DR59" s="13"/>
      <c r="DS59" s="13"/>
      <c r="DT59" s="13"/>
      <c r="DU59" s="13"/>
      <c r="DV59" s="13"/>
      <c r="DW59" s="13"/>
      <c r="DX59" s="13"/>
      <c r="DY59" s="13"/>
      <c r="DZ59" s="13"/>
      <c r="EA59" s="13"/>
      <c r="EB59" s="13"/>
      <c r="EC59" s="13"/>
      <c r="ED59" s="13"/>
      <c r="EE59" s="13"/>
      <c r="EF59" s="13"/>
      <c r="EG59" s="13"/>
      <c r="EH59" s="13"/>
      <c r="EI59" s="13"/>
      <c r="EJ59" s="13"/>
      <c r="EK59" s="13"/>
      <c r="EL59" s="13"/>
      <c r="EM59" s="13"/>
      <c r="EN59" s="13"/>
      <c r="EO59" s="13"/>
      <c r="EP59" s="13"/>
      <c r="EQ59" s="13"/>
      <c r="ER59" s="13"/>
      <c r="ES59" s="13"/>
      <c r="ET59" s="13"/>
      <c r="EU59" s="13"/>
      <c r="EV59" s="13"/>
      <c r="EW59" s="13"/>
      <c r="EX59" s="13"/>
      <c r="EY59" s="13"/>
      <c r="EZ59" s="13"/>
      <c r="FA59" s="13"/>
      <c r="FB59" s="13"/>
      <c r="FC59" s="13"/>
      <c r="FD59" s="13"/>
      <c r="FE59" s="13"/>
      <c r="FF59" s="13"/>
      <c r="FG59" s="13"/>
      <c r="FH59" s="13"/>
      <c r="FI59" s="13"/>
      <c r="FJ59" s="13"/>
      <c r="FK59" s="13"/>
      <c r="FL59" s="13"/>
      <c r="FM59" s="13"/>
      <c r="FN59" s="13"/>
      <c r="FO59" s="13"/>
      <c r="FP59" s="13"/>
      <c r="FQ59" s="13"/>
      <c r="FR59" s="13"/>
      <c r="FS59" s="13"/>
      <c r="FT59" s="13"/>
      <c r="FU59" s="13"/>
      <c r="FV59" s="13"/>
      <c r="FW59" s="13"/>
      <c r="FX59" s="13"/>
      <c r="FY59" s="13"/>
      <c r="FZ59" s="13"/>
      <c r="GA59" s="13"/>
      <c r="GB59" s="13"/>
      <c r="GC59" s="13"/>
      <c r="GD59" s="13"/>
      <c r="GE59" s="13"/>
      <c r="GF59" s="13"/>
      <c r="GG59" s="13"/>
      <c r="GH59" s="13"/>
      <c r="GI59" s="13"/>
      <c r="GJ59" s="13"/>
      <c r="GK59" s="13"/>
      <c r="GL59" s="13"/>
      <c r="GM59" s="13"/>
      <c r="GN59" s="13"/>
      <c r="GO59" s="13"/>
      <c r="GP59" s="13"/>
      <c r="GQ59" s="13"/>
      <c r="GR59" s="13"/>
      <c r="GS59" s="13"/>
      <c r="GT59" s="13"/>
      <c r="GU59" s="13"/>
      <c r="GV59" s="13"/>
      <c r="GW59" s="13"/>
      <c r="GX59" s="13"/>
      <c r="GY59" s="13"/>
      <c r="GZ59" s="13"/>
      <c r="HA59" s="13"/>
      <c r="HB59" s="13"/>
      <c r="HC59" s="13"/>
      <c r="HD59" s="13"/>
      <c r="HE59" s="13"/>
      <c r="HF59" s="13"/>
      <c r="HG59" s="13"/>
      <c r="HH59" s="13"/>
      <c r="HI59" s="13"/>
      <c r="HJ59" s="13"/>
      <c r="HK59" s="13"/>
      <c r="HL59" s="13"/>
      <c r="HM59" s="13"/>
      <c r="HN59" s="13"/>
      <c r="HO59" s="13"/>
      <c r="HP59" s="13"/>
      <c r="HQ59" s="13"/>
      <c r="HR59" s="13"/>
      <c r="HS59" s="13"/>
      <c r="HT59" s="13"/>
      <c r="HU59" s="13"/>
      <c r="HV59" s="13"/>
      <c r="HW59" s="13"/>
      <c r="HX59" s="13"/>
      <c r="HY59" s="13"/>
      <c r="HZ59" s="13"/>
      <c r="IA59" s="13"/>
      <c r="IB59" s="13"/>
      <c r="IC59" s="13"/>
      <c r="ID59" s="13"/>
      <c r="IE59" s="13"/>
      <c r="IF59" s="13"/>
      <c r="IG59" s="13"/>
      <c r="IH59" s="13"/>
      <c r="II59" s="13"/>
      <c r="IJ59" s="13"/>
      <c r="IK59" s="13"/>
      <c r="IL59" s="13"/>
      <c r="IM59" s="13"/>
      <c r="IN59" s="13"/>
      <c r="IO59" s="13"/>
    </row>
    <row r="60" spans="1:249" s="14" customFormat="1" ht="26.25" customHeight="1">
      <c r="A60" s="37">
        <v>110202</v>
      </c>
      <c r="B60" s="21" t="s">
        <v>97</v>
      </c>
      <c r="C60" s="28">
        <v>16500</v>
      </c>
      <c r="D60" s="20">
        <v>15705</v>
      </c>
      <c r="E60" s="20">
        <v>15415.86</v>
      </c>
      <c r="F60" s="73">
        <f t="shared" si="0"/>
        <v>93.42945454545455</v>
      </c>
      <c r="G60" s="73">
        <f t="shared" si="1"/>
        <v>98.15893027698186</v>
      </c>
      <c r="H60" s="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c r="BJ60" s="13"/>
      <c r="BK60" s="13"/>
      <c r="BL60" s="13"/>
      <c r="BM60" s="13"/>
      <c r="BN60" s="13"/>
      <c r="BO60" s="13"/>
      <c r="BP60" s="13"/>
      <c r="BQ60" s="13"/>
      <c r="BR60" s="13"/>
      <c r="BS60" s="13"/>
      <c r="BT60" s="13"/>
      <c r="BU60" s="13"/>
      <c r="BV60" s="13"/>
      <c r="BW60" s="13"/>
      <c r="BX60" s="13"/>
      <c r="BY60" s="13"/>
      <c r="BZ60" s="13"/>
      <c r="CA60" s="13"/>
      <c r="CB60" s="13"/>
      <c r="CC60" s="13"/>
      <c r="CD60" s="13"/>
      <c r="CE60" s="13"/>
      <c r="CF60" s="13"/>
      <c r="CG60" s="13"/>
      <c r="CH60" s="13"/>
      <c r="CI60" s="13"/>
      <c r="CJ60" s="13"/>
      <c r="CK60" s="13"/>
      <c r="CL60" s="13"/>
      <c r="CM60" s="13"/>
      <c r="CN60" s="13"/>
      <c r="CO60" s="13"/>
      <c r="CP60" s="13"/>
      <c r="CQ60" s="13"/>
      <c r="CR60" s="13"/>
      <c r="CS60" s="13"/>
      <c r="CT60" s="13"/>
      <c r="CU60" s="13"/>
      <c r="CV60" s="13"/>
      <c r="CW60" s="13"/>
      <c r="CX60" s="13"/>
      <c r="CY60" s="13"/>
      <c r="CZ60" s="13"/>
      <c r="DA60" s="13"/>
      <c r="DB60" s="13"/>
      <c r="DC60" s="13"/>
      <c r="DD60" s="13"/>
      <c r="DE60" s="13"/>
      <c r="DF60" s="13"/>
      <c r="DG60" s="13"/>
      <c r="DH60" s="13"/>
      <c r="DI60" s="13"/>
      <c r="DJ60" s="13"/>
      <c r="DK60" s="13"/>
      <c r="DL60" s="13"/>
      <c r="DM60" s="13"/>
      <c r="DN60" s="13"/>
      <c r="DO60" s="13"/>
      <c r="DP60" s="13"/>
      <c r="DQ60" s="13"/>
      <c r="DR60" s="13"/>
      <c r="DS60" s="13"/>
      <c r="DT60" s="13"/>
      <c r="DU60" s="13"/>
      <c r="DV60" s="13"/>
      <c r="DW60" s="13"/>
      <c r="DX60" s="13"/>
      <c r="DY60" s="13"/>
      <c r="DZ60" s="13"/>
      <c r="EA60" s="13"/>
      <c r="EB60" s="13"/>
      <c r="EC60" s="13"/>
      <c r="ED60" s="13"/>
      <c r="EE60" s="13"/>
      <c r="EF60" s="13"/>
      <c r="EG60" s="13"/>
      <c r="EH60" s="13"/>
      <c r="EI60" s="13"/>
      <c r="EJ60" s="13"/>
      <c r="EK60" s="13"/>
      <c r="EL60" s="13"/>
      <c r="EM60" s="13"/>
      <c r="EN60" s="13"/>
      <c r="EO60" s="13"/>
      <c r="EP60" s="13"/>
      <c r="EQ60" s="13"/>
      <c r="ER60" s="13"/>
      <c r="ES60" s="13"/>
      <c r="ET60" s="13"/>
      <c r="EU60" s="13"/>
      <c r="EV60" s="13"/>
      <c r="EW60" s="13"/>
      <c r="EX60" s="13"/>
      <c r="EY60" s="13"/>
      <c r="EZ60" s="13"/>
      <c r="FA60" s="13"/>
      <c r="FB60" s="13"/>
      <c r="FC60" s="13"/>
      <c r="FD60" s="13"/>
      <c r="FE60" s="13"/>
      <c r="FF60" s="13"/>
      <c r="FG60" s="13"/>
      <c r="FH60" s="13"/>
      <c r="FI60" s="13"/>
      <c r="FJ60" s="13"/>
      <c r="FK60" s="13"/>
      <c r="FL60" s="13"/>
      <c r="FM60" s="13"/>
      <c r="FN60" s="13"/>
      <c r="FO60" s="13"/>
      <c r="FP60" s="13"/>
      <c r="FQ60" s="13"/>
      <c r="FR60" s="13"/>
      <c r="FS60" s="13"/>
      <c r="FT60" s="13"/>
      <c r="FU60" s="13"/>
      <c r="FV60" s="13"/>
      <c r="FW60" s="13"/>
      <c r="FX60" s="13"/>
      <c r="FY60" s="13"/>
      <c r="FZ60" s="13"/>
      <c r="GA60" s="13"/>
      <c r="GB60" s="13"/>
      <c r="GC60" s="13"/>
      <c r="GD60" s="13"/>
      <c r="GE60" s="13"/>
      <c r="GF60" s="13"/>
      <c r="GG60" s="13"/>
      <c r="GH60" s="13"/>
      <c r="GI60" s="13"/>
      <c r="GJ60" s="13"/>
      <c r="GK60" s="13"/>
      <c r="GL60" s="13"/>
      <c r="GM60" s="13"/>
      <c r="GN60" s="13"/>
      <c r="GO60" s="13"/>
      <c r="GP60" s="13"/>
      <c r="GQ60" s="13"/>
      <c r="GR60" s="13"/>
      <c r="GS60" s="13"/>
      <c r="GT60" s="13"/>
      <c r="GU60" s="13"/>
      <c r="GV60" s="13"/>
      <c r="GW60" s="13"/>
      <c r="GX60" s="13"/>
      <c r="GY60" s="13"/>
      <c r="GZ60" s="13"/>
      <c r="HA60" s="13"/>
      <c r="HB60" s="13"/>
      <c r="HC60" s="13"/>
      <c r="HD60" s="13"/>
      <c r="HE60" s="13"/>
      <c r="HF60" s="13"/>
      <c r="HG60" s="13"/>
      <c r="HH60" s="13"/>
      <c r="HI60" s="13"/>
      <c r="HJ60" s="13"/>
      <c r="HK60" s="13"/>
      <c r="HL60" s="13"/>
      <c r="HM60" s="13"/>
      <c r="HN60" s="13"/>
      <c r="HO60" s="13"/>
      <c r="HP60" s="13"/>
      <c r="HQ60" s="13"/>
      <c r="HR60" s="13"/>
      <c r="HS60" s="13"/>
      <c r="HT60" s="13"/>
      <c r="HU60" s="13"/>
      <c r="HV60" s="13"/>
      <c r="HW60" s="13"/>
      <c r="HX60" s="13"/>
      <c r="HY60" s="13"/>
      <c r="HZ60" s="13"/>
      <c r="IA60" s="13"/>
      <c r="IB60" s="13"/>
      <c r="IC60" s="13"/>
      <c r="ID60" s="13"/>
      <c r="IE60" s="13"/>
      <c r="IF60" s="13"/>
      <c r="IG60" s="13"/>
      <c r="IH60" s="13"/>
      <c r="II60" s="13"/>
      <c r="IJ60" s="13"/>
      <c r="IK60" s="13"/>
      <c r="IL60" s="13"/>
      <c r="IM60" s="13"/>
      <c r="IN60" s="13"/>
      <c r="IO60" s="13"/>
    </row>
    <row r="61" spans="1:249" s="14" customFormat="1" ht="26.25" customHeight="1">
      <c r="A61" s="37">
        <v>110204</v>
      </c>
      <c r="B61" s="21" t="s">
        <v>98</v>
      </c>
      <c r="C61" s="28">
        <v>1065743</v>
      </c>
      <c r="D61" s="20">
        <v>1209280</v>
      </c>
      <c r="E61" s="20">
        <v>1174056.39</v>
      </c>
      <c r="F61" s="73">
        <f t="shared" si="0"/>
        <v>110.16318099204028</v>
      </c>
      <c r="G61" s="73">
        <f t="shared" si="1"/>
        <v>97.0872246295316</v>
      </c>
      <c r="H61" s="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3"/>
      <c r="BB61" s="13"/>
      <c r="BC61" s="13"/>
      <c r="BD61" s="13"/>
      <c r="BE61" s="13"/>
      <c r="BF61" s="13"/>
      <c r="BG61" s="13"/>
      <c r="BH61" s="13"/>
      <c r="BI61" s="13"/>
      <c r="BJ61" s="13"/>
      <c r="BK61" s="13"/>
      <c r="BL61" s="13"/>
      <c r="BM61" s="13"/>
      <c r="BN61" s="13"/>
      <c r="BO61" s="13"/>
      <c r="BP61" s="13"/>
      <c r="BQ61" s="13"/>
      <c r="BR61" s="13"/>
      <c r="BS61" s="13"/>
      <c r="BT61" s="13"/>
      <c r="BU61" s="13"/>
      <c r="BV61" s="13"/>
      <c r="BW61" s="13"/>
      <c r="BX61" s="13"/>
      <c r="BY61" s="13"/>
      <c r="BZ61" s="13"/>
      <c r="CA61" s="13"/>
      <c r="CB61" s="13"/>
      <c r="CC61" s="13"/>
      <c r="CD61" s="13"/>
      <c r="CE61" s="13"/>
      <c r="CF61" s="13"/>
      <c r="CG61" s="13"/>
      <c r="CH61" s="13"/>
      <c r="CI61" s="13"/>
      <c r="CJ61" s="13"/>
      <c r="CK61" s="13"/>
      <c r="CL61" s="13"/>
      <c r="CM61" s="13"/>
      <c r="CN61" s="13"/>
      <c r="CO61" s="13"/>
      <c r="CP61" s="13"/>
      <c r="CQ61" s="13"/>
      <c r="CR61" s="13"/>
      <c r="CS61" s="13"/>
      <c r="CT61" s="13"/>
      <c r="CU61" s="13"/>
      <c r="CV61" s="13"/>
      <c r="CW61" s="13"/>
      <c r="CX61" s="13"/>
      <c r="CY61" s="13"/>
      <c r="CZ61" s="13"/>
      <c r="DA61" s="13"/>
      <c r="DB61" s="13"/>
      <c r="DC61" s="13"/>
      <c r="DD61" s="13"/>
      <c r="DE61" s="13"/>
      <c r="DF61" s="13"/>
      <c r="DG61" s="13"/>
      <c r="DH61" s="13"/>
      <c r="DI61" s="13"/>
      <c r="DJ61" s="13"/>
      <c r="DK61" s="13"/>
      <c r="DL61" s="13"/>
      <c r="DM61" s="13"/>
      <c r="DN61" s="13"/>
      <c r="DO61" s="13"/>
      <c r="DP61" s="13"/>
      <c r="DQ61" s="13"/>
      <c r="DR61" s="13"/>
      <c r="DS61" s="13"/>
      <c r="DT61" s="13"/>
      <c r="DU61" s="13"/>
      <c r="DV61" s="13"/>
      <c r="DW61" s="13"/>
      <c r="DX61" s="13"/>
      <c r="DY61" s="13"/>
      <c r="DZ61" s="13"/>
      <c r="EA61" s="13"/>
      <c r="EB61" s="13"/>
      <c r="EC61" s="13"/>
      <c r="ED61" s="13"/>
      <c r="EE61" s="13"/>
      <c r="EF61" s="13"/>
      <c r="EG61" s="13"/>
      <c r="EH61" s="13"/>
      <c r="EI61" s="13"/>
      <c r="EJ61" s="13"/>
      <c r="EK61" s="13"/>
      <c r="EL61" s="13"/>
      <c r="EM61" s="13"/>
      <c r="EN61" s="13"/>
      <c r="EO61" s="13"/>
      <c r="EP61" s="13"/>
      <c r="EQ61" s="13"/>
      <c r="ER61" s="13"/>
      <c r="ES61" s="13"/>
      <c r="ET61" s="13"/>
      <c r="EU61" s="13"/>
      <c r="EV61" s="13"/>
      <c r="EW61" s="13"/>
      <c r="EX61" s="13"/>
      <c r="EY61" s="13"/>
      <c r="EZ61" s="13"/>
      <c r="FA61" s="13"/>
      <c r="FB61" s="13"/>
      <c r="FC61" s="13"/>
      <c r="FD61" s="13"/>
      <c r="FE61" s="13"/>
      <c r="FF61" s="13"/>
      <c r="FG61" s="13"/>
      <c r="FH61" s="13"/>
      <c r="FI61" s="13"/>
      <c r="FJ61" s="13"/>
      <c r="FK61" s="13"/>
      <c r="FL61" s="13"/>
      <c r="FM61" s="13"/>
      <c r="FN61" s="13"/>
      <c r="FO61" s="13"/>
      <c r="FP61" s="13"/>
      <c r="FQ61" s="13"/>
      <c r="FR61" s="13"/>
      <c r="FS61" s="13"/>
      <c r="FT61" s="13"/>
      <c r="FU61" s="13"/>
      <c r="FV61" s="13"/>
      <c r="FW61" s="13"/>
      <c r="FX61" s="13"/>
      <c r="FY61" s="13"/>
      <c r="FZ61" s="13"/>
      <c r="GA61" s="13"/>
      <c r="GB61" s="13"/>
      <c r="GC61" s="13"/>
      <c r="GD61" s="13"/>
      <c r="GE61" s="13"/>
      <c r="GF61" s="13"/>
      <c r="GG61" s="13"/>
      <c r="GH61" s="13"/>
      <c r="GI61" s="13"/>
      <c r="GJ61" s="13"/>
      <c r="GK61" s="13"/>
      <c r="GL61" s="13"/>
      <c r="GM61" s="13"/>
      <c r="GN61" s="13"/>
      <c r="GO61" s="13"/>
      <c r="GP61" s="13"/>
      <c r="GQ61" s="13"/>
      <c r="GR61" s="13"/>
      <c r="GS61" s="13"/>
      <c r="GT61" s="13"/>
      <c r="GU61" s="13"/>
      <c r="GV61" s="13"/>
      <c r="GW61" s="13"/>
      <c r="GX61" s="13"/>
      <c r="GY61" s="13"/>
      <c r="GZ61" s="13"/>
      <c r="HA61" s="13"/>
      <c r="HB61" s="13"/>
      <c r="HC61" s="13"/>
      <c r="HD61" s="13"/>
      <c r="HE61" s="13"/>
      <c r="HF61" s="13"/>
      <c r="HG61" s="13"/>
      <c r="HH61" s="13"/>
      <c r="HI61" s="13"/>
      <c r="HJ61" s="13"/>
      <c r="HK61" s="13"/>
      <c r="HL61" s="13"/>
      <c r="HM61" s="13"/>
      <c r="HN61" s="13"/>
      <c r="HO61" s="13"/>
      <c r="HP61" s="13"/>
      <c r="HQ61" s="13"/>
      <c r="HR61" s="13"/>
      <c r="HS61" s="13"/>
      <c r="HT61" s="13"/>
      <c r="HU61" s="13"/>
      <c r="HV61" s="13"/>
      <c r="HW61" s="13"/>
      <c r="HX61" s="13"/>
      <c r="HY61" s="13"/>
      <c r="HZ61" s="13"/>
      <c r="IA61" s="13"/>
      <c r="IB61" s="13"/>
      <c r="IC61" s="13"/>
      <c r="ID61" s="13"/>
      <c r="IE61" s="13"/>
      <c r="IF61" s="13"/>
      <c r="IG61" s="13"/>
      <c r="IH61" s="13"/>
      <c r="II61" s="13"/>
      <c r="IJ61" s="13"/>
      <c r="IK61" s="13"/>
      <c r="IL61" s="13"/>
      <c r="IM61" s="13"/>
      <c r="IN61" s="13"/>
      <c r="IO61" s="13"/>
    </row>
    <row r="62" spans="1:249" s="14" customFormat="1" ht="26.25" customHeight="1">
      <c r="A62" s="37">
        <v>110205</v>
      </c>
      <c r="B62" s="21" t="s">
        <v>99</v>
      </c>
      <c r="C62" s="28">
        <v>2075500</v>
      </c>
      <c r="D62" s="20">
        <v>1996168</v>
      </c>
      <c r="E62" s="20">
        <v>1933770.94</v>
      </c>
      <c r="F62" s="73">
        <f t="shared" si="0"/>
        <v>93.17132931823656</v>
      </c>
      <c r="G62" s="73">
        <f t="shared" si="1"/>
        <v>96.87415788651055</v>
      </c>
      <c r="H62" s="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c r="AT62" s="13"/>
      <c r="AU62" s="13"/>
      <c r="AV62" s="13"/>
      <c r="AW62" s="13"/>
      <c r="AX62" s="13"/>
      <c r="AY62" s="13"/>
      <c r="AZ62" s="13"/>
      <c r="BA62" s="13"/>
      <c r="BB62" s="13"/>
      <c r="BC62" s="13"/>
      <c r="BD62" s="13"/>
      <c r="BE62" s="13"/>
      <c r="BF62" s="13"/>
      <c r="BG62" s="13"/>
      <c r="BH62" s="13"/>
      <c r="BI62" s="13"/>
      <c r="BJ62" s="13"/>
      <c r="BK62" s="13"/>
      <c r="BL62" s="13"/>
      <c r="BM62" s="13"/>
      <c r="BN62" s="13"/>
      <c r="BO62" s="13"/>
      <c r="BP62" s="13"/>
      <c r="BQ62" s="13"/>
      <c r="BR62" s="13"/>
      <c r="BS62" s="13"/>
      <c r="BT62" s="13"/>
      <c r="BU62" s="13"/>
      <c r="BV62" s="13"/>
      <c r="BW62" s="13"/>
      <c r="BX62" s="13"/>
      <c r="BY62" s="13"/>
      <c r="BZ62" s="13"/>
      <c r="CA62" s="13"/>
      <c r="CB62" s="13"/>
      <c r="CC62" s="13"/>
      <c r="CD62" s="13"/>
      <c r="CE62" s="13"/>
      <c r="CF62" s="13"/>
      <c r="CG62" s="13"/>
      <c r="CH62" s="13"/>
      <c r="CI62" s="13"/>
      <c r="CJ62" s="13"/>
      <c r="CK62" s="13"/>
      <c r="CL62" s="13"/>
      <c r="CM62" s="13"/>
      <c r="CN62" s="13"/>
      <c r="CO62" s="13"/>
      <c r="CP62" s="13"/>
      <c r="CQ62" s="13"/>
      <c r="CR62" s="13"/>
      <c r="CS62" s="13"/>
      <c r="CT62" s="13"/>
      <c r="CU62" s="13"/>
      <c r="CV62" s="13"/>
      <c r="CW62" s="13"/>
      <c r="CX62" s="13"/>
      <c r="CY62" s="13"/>
      <c r="CZ62" s="13"/>
      <c r="DA62" s="13"/>
      <c r="DB62" s="13"/>
      <c r="DC62" s="13"/>
      <c r="DD62" s="13"/>
      <c r="DE62" s="13"/>
      <c r="DF62" s="13"/>
      <c r="DG62" s="13"/>
      <c r="DH62" s="13"/>
      <c r="DI62" s="13"/>
      <c r="DJ62" s="13"/>
      <c r="DK62" s="13"/>
      <c r="DL62" s="13"/>
      <c r="DM62" s="13"/>
      <c r="DN62" s="13"/>
      <c r="DO62" s="13"/>
      <c r="DP62" s="13"/>
      <c r="DQ62" s="13"/>
      <c r="DR62" s="13"/>
      <c r="DS62" s="13"/>
      <c r="DT62" s="13"/>
      <c r="DU62" s="13"/>
      <c r="DV62" s="13"/>
      <c r="DW62" s="13"/>
      <c r="DX62" s="13"/>
      <c r="DY62" s="13"/>
      <c r="DZ62" s="13"/>
      <c r="EA62" s="13"/>
      <c r="EB62" s="13"/>
      <c r="EC62" s="13"/>
      <c r="ED62" s="13"/>
      <c r="EE62" s="13"/>
      <c r="EF62" s="13"/>
      <c r="EG62" s="13"/>
      <c r="EH62" s="13"/>
      <c r="EI62" s="13"/>
      <c r="EJ62" s="13"/>
      <c r="EK62" s="13"/>
      <c r="EL62" s="13"/>
      <c r="EM62" s="13"/>
      <c r="EN62" s="13"/>
      <c r="EO62" s="13"/>
      <c r="EP62" s="13"/>
      <c r="EQ62" s="13"/>
      <c r="ER62" s="13"/>
      <c r="ES62" s="13"/>
      <c r="ET62" s="13"/>
      <c r="EU62" s="13"/>
      <c r="EV62" s="13"/>
      <c r="EW62" s="13"/>
      <c r="EX62" s="13"/>
      <c r="EY62" s="13"/>
      <c r="EZ62" s="13"/>
      <c r="FA62" s="13"/>
      <c r="FB62" s="13"/>
      <c r="FC62" s="13"/>
      <c r="FD62" s="13"/>
      <c r="FE62" s="13"/>
      <c r="FF62" s="13"/>
      <c r="FG62" s="13"/>
      <c r="FH62" s="13"/>
      <c r="FI62" s="13"/>
      <c r="FJ62" s="13"/>
      <c r="FK62" s="13"/>
      <c r="FL62" s="13"/>
      <c r="FM62" s="13"/>
      <c r="FN62" s="13"/>
      <c r="FO62" s="13"/>
      <c r="FP62" s="13"/>
      <c r="FQ62" s="13"/>
      <c r="FR62" s="13"/>
      <c r="FS62" s="13"/>
      <c r="FT62" s="13"/>
      <c r="FU62" s="13"/>
      <c r="FV62" s="13"/>
      <c r="FW62" s="13"/>
      <c r="FX62" s="13"/>
      <c r="FY62" s="13"/>
      <c r="FZ62" s="13"/>
      <c r="GA62" s="13"/>
      <c r="GB62" s="13"/>
      <c r="GC62" s="13"/>
      <c r="GD62" s="13"/>
      <c r="GE62" s="13"/>
      <c r="GF62" s="13"/>
      <c r="GG62" s="13"/>
      <c r="GH62" s="13"/>
      <c r="GI62" s="13"/>
      <c r="GJ62" s="13"/>
      <c r="GK62" s="13"/>
      <c r="GL62" s="13"/>
      <c r="GM62" s="13"/>
      <c r="GN62" s="13"/>
      <c r="GO62" s="13"/>
      <c r="GP62" s="13"/>
      <c r="GQ62" s="13"/>
      <c r="GR62" s="13"/>
      <c r="GS62" s="13"/>
      <c r="GT62" s="13"/>
      <c r="GU62" s="13"/>
      <c r="GV62" s="13"/>
      <c r="GW62" s="13"/>
      <c r="GX62" s="13"/>
      <c r="GY62" s="13"/>
      <c r="GZ62" s="13"/>
      <c r="HA62" s="13"/>
      <c r="HB62" s="13"/>
      <c r="HC62" s="13"/>
      <c r="HD62" s="13"/>
      <c r="HE62" s="13"/>
      <c r="HF62" s="13"/>
      <c r="HG62" s="13"/>
      <c r="HH62" s="13"/>
      <c r="HI62" s="13"/>
      <c r="HJ62" s="13"/>
      <c r="HK62" s="13"/>
      <c r="HL62" s="13"/>
      <c r="HM62" s="13"/>
      <c r="HN62" s="13"/>
      <c r="HO62" s="13"/>
      <c r="HP62" s="13"/>
      <c r="HQ62" s="13"/>
      <c r="HR62" s="13"/>
      <c r="HS62" s="13"/>
      <c r="HT62" s="13"/>
      <c r="HU62" s="13"/>
      <c r="HV62" s="13"/>
      <c r="HW62" s="13"/>
      <c r="HX62" s="13"/>
      <c r="HY62" s="13"/>
      <c r="HZ62" s="13"/>
      <c r="IA62" s="13"/>
      <c r="IB62" s="13"/>
      <c r="IC62" s="13"/>
      <c r="ID62" s="13"/>
      <c r="IE62" s="13"/>
      <c r="IF62" s="13"/>
      <c r="IG62" s="13"/>
      <c r="IH62" s="13"/>
      <c r="II62" s="13"/>
      <c r="IJ62" s="13"/>
      <c r="IK62" s="13"/>
      <c r="IL62" s="13"/>
      <c r="IM62" s="13"/>
      <c r="IN62" s="13"/>
      <c r="IO62" s="13"/>
    </row>
    <row r="63" spans="1:249" s="14" customFormat="1" ht="26.25" customHeight="1">
      <c r="A63" s="37">
        <v>110502</v>
      </c>
      <c r="B63" s="21" t="s">
        <v>100</v>
      </c>
      <c r="C63" s="28">
        <v>482800</v>
      </c>
      <c r="D63" s="20">
        <v>436163</v>
      </c>
      <c r="E63" s="20">
        <v>434936.26</v>
      </c>
      <c r="F63" s="73">
        <f t="shared" si="0"/>
        <v>90.08621789560894</v>
      </c>
      <c r="G63" s="73">
        <f t="shared" si="1"/>
        <v>99.71874276359985</v>
      </c>
      <c r="H63" s="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13"/>
      <c r="CK63" s="13"/>
      <c r="CL63" s="13"/>
      <c r="CM63" s="13"/>
      <c r="CN63" s="13"/>
      <c r="CO63" s="13"/>
      <c r="CP63" s="13"/>
      <c r="CQ63" s="13"/>
      <c r="CR63" s="13"/>
      <c r="CS63" s="13"/>
      <c r="CT63" s="13"/>
      <c r="CU63" s="13"/>
      <c r="CV63" s="13"/>
      <c r="CW63" s="13"/>
      <c r="CX63" s="13"/>
      <c r="CY63" s="13"/>
      <c r="CZ63" s="13"/>
      <c r="DA63" s="13"/>
      <c r="DB63" s="13"/>
      <c r="DC63" s="13"/>
      <c r="DD63" s="13"/>
      <c r="DE63" s="13"/>
      <c r="DF63" s="13"/>
      <c r="DG63" s="13"/>
      <c r="DH63" s="13"/>
      <c r="DI63" s="13"/>
      <c r="DJ63" s="13"/>
      <c r="DK63" s="13"/>
      <c r="DL63" s="13"/>
      <c r="DM63" s="13"/>
      <c r="DN63" s="13"/>
      <c r="DO63" s="13"/>
      <c r="DP63" s="13"/>
      <c r="DQ63" s="13"/>
      <c r="DR63" s="13"/>
      <c r="DS63" s="13"/>
      <c r="DT63" s="13"/>
      <c r="DU63" s="13"/>
      <c r="DV63" s="13"/>
      <c r="DW63" s="13"/>
      <c r="DX63" s="13"/>
      <c r="DY63" s="13"/>
      <c r="DZ63" s="13"/>
      <c r="EA63" s="13"/>
      <c r="EB63" s="13"/>
      <c r="EC63" s="13"/>
      <c r="ED63" s="13"/>
      <c r="EE63" s="13"/>
      <c r="EF63" s="13"/>
      <c r="EG63" s="13"/>
      <c r="EH63" s="13"/>
      <c r="EI63" s="13"/>
      <c r="EJ63" s="13"/>
      <c r="EK63" s="13"/>
      <c r="EL63" s="13"/>
      <c r="EM63" s="13"/>
      <c r="EN63" s="13"/>
      <c r="EO63" s="13"/>
      <c r="EP63" s="13"/>
      <c r="EQ63" s="13"/>
      <c r="ER63" s="13"/>
      <c r="ES63" s="13"/>
      <c r="ET63" s="13"/>
      <c r="EU63" s="13"/>
      <c r="EV63" s="13"/>
      <c r="EW63" s="13"/>
      <c r="EX63" s="13"/>
      <c r="EY63" s="13"/>
      <c r="EZ63" s="13"/>
      <c r="FA63" s="13"/>
      <c r="FB63" s="13"/>
      <c r="FC63" s="13"/>
      <c r="FD63" s="13"/>
      <c r="FE63" s="13"/>
      <c r="FF63" s="13"/>
      <c r="FG63" s="13"/>
      <c r="FH63" s="13"/>
      <c r="FI63" s="13"/>
      <c r="FJ63" s="13"/>
      <c r="FK63" s="13"/>
      <c r="FL63" s="13"/>
      <c r="FM63" s="13"/>
      <c r="FN63" s="13"/>
      <c r="FO63" s="13"/>
      <c r="FP63" s="13"/>
      <c r="FQ63" s="13"/>
      <c r="FR63" s="13"/>
      <c r="FS63" s="13"/>
      <c r="FT63" s="13"/>
      <c r="FU63" s="13"/>
      <c r="FV63" s="13"/>
      <c r="FW63" s="13"/>
      <c r="FX63" s="13"/>
      <c r="FY63" s="13"/>
      <c r="FZ63" s="13"/>
      <c r="GA63" s="13"/>
      <c r="GB63" s="13"/>
      <c r="GC63" s="13"/>
      <c r="GD63" s="13"/>
      <c r="GE63" s="13"/>
      <c r="GF63" s="13"/>
      <c r="GG63" s="13"/>
      <c r="GH63" s="13"/>
      <c r="GI63" s="13"/>
      <c r="GJ63" s="13"/>
      <c r="GK63" s="13"/>
      <c r="GL63" s="13"/>
      <c r="GM63" s="13"/>
      <c r="GN63" s="13"/>
      <c r="GO63" s="13"/>
      <c r="GP63" s="13"/>
      <c r="GQ63" s="13"/>
      <c r="GR63" s="13"/>
      <c r="GS63" s="13"/>
      <c r="GT63" s="13"/>
      <c r="GU63" s="13"/>
      <c r="GV63" s="13"/>
      <c r="GW63" s="13"/>
      <c r="GX63" s="13"/>
      <c r="GY63" s="13"/>
      <c r="GZ63" s="13"/>
      <c r="HA63" s="13"/>
      <c r="HB63" s="13"/>
      <c r="HC63" s="13"/>
      <c r="HD63" s="13"/>
      <c r="HE63" s="13"/>
      <c r="HF63" s="13"/>
      <c r="HG63" s="13"/>
      <c r="HH63" s="13"/>
      <c r="HI63" s="13"/>
      <c r="HJ63" s="13"/>
      <c r="HK63" s="13"/>
      <c r="HL63" s="13"/>
      <c r="HM63" s="13"/>
      <c r="HN63" s="13"/>
      <c r="HO63" s="13"/>
      <c r="HP63" s="13"/>
      <c r="HQ63" s="13"/>
      <c r="HR63" s="13"/>
      <c r="HS63" s="13"/>
      <c r="HT63" s="13"/>
      <c r="HU63" s="13"/>
      <c r="HV63" s="13"/>
      <c r="HW63" s="13"/>
      <c r="HX63" s="13"/>
      <c r="HY63" s="13"/>
      <c r="HZ63" s="13"/>
      <c r="IA63" s="13"/>
      <c r="IB63" s="13"/>
      <c r="IC63" s="13"/>
      <c r="ID63" s="13"/>
      <c r="IE63" s="13"/>
      <c r="IF63" s="13"/>
      <c r="IG63" s="13"/>
      <c r="IH63" s="13"/>
      <c r="II63" s="13"/>
      <c r="IJ63" s="13"/>
      <c r="IK63" s="13"/>
      <c r="IL63" s="13"/>
      <c r="IM63" s="13"/>
      <c r="IN63" s="13"/>
      <c r="IO63" s="13"/>
    </row>
    <row r="64" spans="1:249" s="14" customFormat="1" ht="26.25" customHeight="1">
      <c r="A64" s="36">
        <v>120000</v>
      </c>
      <c r="B64" s="16" t="s">
        <v>101</v>
      </c>
      <c r="C64" s="17">
        <f>SUM(C65:C66)</f>
        <v>185000</v>
      </c>
      <c r="D64" s="17">
        <f>SUM(D65:D66)</f>
        <v>168000</v>
      </c>
      <c r="E64" s="17">
        <f>SUM(E65:E66)</f>
        <v>153000</v>
      </c>
      <c r="F64" s="72">
        <f t="shared" si="0"/>
        <v>82.70270270270271</v>
      </c>
      <c r="G64" s="72">
        <f t="shared" si="1"/>
        <v>91.07142857142857</v>
      </c>
      <c r="H64" s="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c r="BJ64" s="13"/>
      <c r="BK64" s="13"/>
      <c r="BL64" s="13"/>
      <c r="BM64" s="13"/>
      <c r="BN64" s="13"/>
      <c r="BO64" s="13"/>
      <c r="BP64" s="13"/>
      <c r="BQ64" s="13"/>
      <c r="BR64" s="13"/>
      <c r="BS64" s="13"/>
      <c r="BT64" s="13"/>
      <c r="BU64" s="13"/>
      <c r="BV64" s="13"/>
      <c r="BW64" s="13"/>
      <c r="BX64" s="13"/>
      <c r="BY64" s="13"/>
      <c r="BZ64" s="13"/>
      <c r="CA64" s="13"/>
      <c r="CB64" s="13"/>
      <c r="CC64" s="13"/>
      <c r="CD64" s="13"/>
      <c r="CE64" s="13"/>
      <c r="CF64" s="13"/>
      <c r="CG64" s="13"/>
      <c r="CH64" s="13"/>
      <c r="CI64" s="13"/>
      <c r="CJ64" s="13"/>
      <c r="CK64" s="13"/>
      <c r="CL64" s="13"/>
      <c r="CM64" s="13"/>
      <c r="CN64" s="13"/>
      <c r="CO64" s="13"/>
      <c r="CP64" s="13"/>
      <c r="CQ64" s="13"/>
      <c r="CR64" s="13"/>
      <c r="CS64" s="13"/>
      <c r="CT64" s="13"/>
      <c r="CU64" s="13"/>
      <c r="CV64" s="13"/>
      <c r="CW64" s="13"/>
      <c r="CX64" s="13"/>
      <c r="CY64" s="13"/>
      <c r="CZ64" s="13"/>
      <c r="DA64" s="13"/>
      <c r="DB64" s="13"/>
      <c r="DC64" s="13"/>
      <c r="DD64" s="13"/>
      <c r="DE64" s="13"/>
      <c r="DF64" s="13"/>
      <c r="DG64" s="13"/>
      <c r="DH64" s="13"/>
      <c r="DI64" s="13"/>
      <c r="DJ64" s="13"/>
      <c r="DK64" s="13"/>
      <c r="DL64" s="13"/>
      <c r="DM64" s="13"/>
      <c r="DN64" s="13"/>
      <c r="DO64" s="13"/>
      <c r="DP64" s="13"/>
      <c r="DQ64" s="13"/>
      <c r="DR64" s="13"/>
      <c r="DS64" s="13"/>
      <c r="DT64" s="13"/>
      <c r="DU64" s="13"/>
      <c r="DV64" s="13"/>
      <c r="DW64" s="13"/>
      <c r="DX64" s="13"/>
      <c r="DY64" s="13"/>
      <c r="DZ64" s="13"/>
      <c r="EA64" s="13"/>
      <c r="EB64" s="13"/>
      <c r="EC64" s="13"/>
      <c r="ED64" s="13"/>
      <c r="EE64" s="13"/>
      <c r="EF64" s="13"/>
      <c r="EG64" s="13"/>
      <c r="EH64" s="13"/>
      <c r="EI64" s="13"/>
      <c r="EJ64" s="13"/>
      <c r="EK64" s="13"/>
      <c r="EL64" s="13"/>
      <c r="EM64" s="13"/>
      <c r="EN64" s="13"/>
      <c r="EO64" s="13"/>
      <c r="EP64" s="13"/>
      <c r="EQ64" s="13"/>
      <c r="ER64" s="13"/>
      <c r="ES64" s="13"/>
      <c r="ET64" s="13"/>
      <c r="EU64" s="13"/>
      <c r="EV64" s="13"/>
      <c r="EW64" s="13"/>
      <c r="EX64" s="13"/>
      <c r="EY64" s="13"/>
      <c r="EZ64" s="13"/>
      <c r="FA64" s="13"/>
      <c r="FB64" s="13"/>
      <c r="FC64" s="13"/>
      <c r="FD64" s="13"/>
      <c r="FE64" s="13"/>
      <c r="FF64" s="13"/>
      <c r="FG64" s="13"/>
      <c r="FH64" s="13"/>
      <c r="FI64" s="13"/>
      <c r="FJ64" s="13"/>
      <c r="FK64" s="13"/>
      <c r="FL64" s="13"/>
      <c r="FM64" s="13"/>
      <c r="FN64" s="13"/>
      <c r="FO64" s="13"/>
      <c r="FP64" s="13"/>
      <c r="FQ64" s="13"/>
      <c r="FR64" s="13"/>
      <c r="FS64" s="13"/>
      <c r="FT64" s="13"/>
      <c r="FU64" s="13"/>
      <c r="FV64" s="13"/>
      <c r="FW64" s="13"/>
      <c r="FX64" s="13"/>
      <c r="FY64" s="13"/>
      <c r="FZ64" s="13"/>
      <c r="GA64" s="13"/>
      <c r="GB64" s="13"/>
      <c r="GC64" s="13"/>
      <c r="GD64" s="13"/>
      <c r="GE64" s="13"/>
      <c r="GF64" s="13"/>
      <c r="GG64" s="13"/>
      <c r="GH64" s="13"/>
      <c r="GI64" s="13"/>
      <c r="GJ64" s="13"/>
      <c r="GK64" s="13"/>
      <c r="GL64" s="13"/>
      <c r="GM64" s="13"/>
      <c r="GN64" s="13"/>
      <c r="GO64" s="13"/>
      <c r="GP64" s="13"/>
      <c r="GQ64" s="13"/>
      <c r="GR64" s="13"/>
      <c r="GS64" s="13"/>
      <c r="GT64" s="13"/>
      <c r="GU64" s="13"/>
      <c r="GV64" s="13"/>
      <c r="GW64" s="13"/>
      <c r="GX64" s="13"/>
      <c r="GY64" s="13"/>
      <c r="GZ64" s="13"/>
      <c r="HA64" s="13"/>
      <c r="HB64" s="13"/>
      <c r="HC64" s="13"/>
      <c r="HD64" s="13"/>
      <c r="HE64" s="13"/>
      <c r="HF64" s="13"/>
      <c r="HG64" s="13"/>
      <c r="HH64" s="13"/>
      <c r="HI64" s="13"/>
      <c r="HJ64" s="13"/>
      <c r="HK64" s="13"/>
      <c r="HL64" s="13"/>
      <c r="HM64" s="13"/>
      <c r="HN64" s="13"/>
      <c r="HO64" s="13"/>
      <c r="HP64" s="13"/>
      <c r="HQ64" s="13"/>
      <c r="HR64" s="13"/>
      <c r="HS64" s="13"/>
      <c r="HT64" s="13"/>
      <c r="HU64" s="13"/>
      <c r="HV64" s="13"/>
      <c r="HW64" s="13"/>
      <c r="HX64" s="13"/>
      <c r="HY64" s="13"/>
      <c r="HZ64" s="13"/>
      <c r="IA64" s="13"/>
      <c r="IB64" s="13"/>
      <c r="IC64" s="13"/>
      <c r="ID64" s="13"/>
      <c r="IE64" s="13"/>
      <c r="IF64" s="13"/>
      <c r="IG64" s="13"/>
      <c r="IH64" s="13"/>
      <c r="II64" s="13"/>
      <c r="IJ64" s="13"/>
      <c r="IK64" s="13"/>
      <c r="IL64" s="13"/>
      <c r="IM64" s="13"/>
      <c r="IN64" s="13"/>
      <c r="IO64" s="13"/>
    </row>
    <row r="65" spans="1:249" s="14" customFormat="1" ht="26.25" customHeight="1">
      <c r="A65" s="37">
        <v>120201</v>
      </c>
      <c r="B65" s="21" t="s">
        <v>102</v>
      </c>
      <c r="C65" s="20">
        <v>180000</v>
      </c>
      <c r="D65" s="20">
        <v>165000</v>
      </c>
      <c r="E65" s="20">
        <v>150000</v>
      </c>
      <c r="F65" s="73">
        <f t="shared" si="0"/>
        <v>83.33333333333334</v>
      </c>
      <c r="G65" s="73">
        <f t="shared" si="1"/>
        <v>90.9090909090909</v>
      </c>
      <c r="H65" s="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3"/>
      <c r="AL65" s="13"/>
      <c r="AM65" s="13"/>
      <c r="AN65" s="13"/>
      <c r="AO65" s="13"/>
      <c r="AP65" s="13"/>
      <c r="AQ65" s="13"/>
      <c r="AR65" s="13"/>
      <c r="AS65" s="13"/>
      <c r="AT65" s="13"/>
      <c r="AU65" s="13"/>
      <c r="AV65" s="13"/>
      <c r="AW65" s="13"/>
      <c r="AX65" s="13"/>
      <c r="AY65" s="13"/>
      <c r="AZ65" s="13"/>
      <c r="BA65" s="13"/>
      <c r="BB65" s="13"/>
      <c r="BC65" s="13"/>
      <c r="BD65" s="13"/>
      <c r="BE65" s="13"/>
      <c r="BF65" s="13"/>
      <c r="BG65" s="13"/>
      <c r="BH65" s="13"/>
      <c r="BI65" s="13"/>
      <c r="BJ65" s="13"/>
      <c r="BK65" s="13"/>
      <c r="BL65" s="13"/>
      <c r="BM65" s="13"/>
      <c r="BN65" s="13"/>
      <c r="BO65" s="13"/>
      <c r="BP65" s="13"/>
      <c r="BQ65" s="13"/>
      <c r="BR65" s="13"/>
      <c r="BS65" s="13"/>
      <c r="BT65" s="13"/>
      <c r="BU65" s="13"/>
      <c r="BV65" s="13"/>
      <c r="BW65" s="13"/>
      <c r="BX65" s="13"/>
      <c r="BY65" s="13"/>
      <c r="BZ65" s="13"/>
      <c r="CA65" s="13"/>
      <c r="CB65" s="13"/>
      <c r="CC65" s="13"/>
      <c r="CD65" s="13"/>
      <c r="CE65" s="13"/>
      <c r="CF65" s="13"/>
      <c r="CG65" s="13"/>
      <c r="CH65" s="13"/>
      <c r="CI65" s="13"/>
      <c r="CJ65" s="13"/>
      <c r="CK65" s="13"/>
      <c r="CL65" s="13"/>
      <c r="CM65" s="13"/>
      <c r="CN65" s="13"/>
      <c r="CO65" s="13"/>
      <c r="CP65" s="13"/>
      <c r="CQ65" s="13"/>
      <c r="CR65" s="13"/>
      <c r="CS65" s="13"/>
      <c r="CT65" s="13"/>
      <c r="CU65" s="13"/>
      <c r="CV65" s="13"/>
      <c r="CW65" s="13"/>
      <c r="CX65" s="13"/>
      <c r="CY65" s="13"/>
      <c r="CZ65" s="13"/>
      <c r="DA65" s="13"/>
      <c r="DB65" s="13"/>
      <c r="DC65" s="13"/>
      <c r="DD65" s="13"/>
      <c r="DE65" s="13"/>
      <c r="DF65" s="13"/>
      <c r="DG65" s="13"/>
      <c r="DH65" s="13"/>
      <c r="DI65" s="13"/>
      <c r="DJ65" s="13"/>
      <c r="DK65" s="13"/>
      <c r="DL65" s="13"/>
      <c r="DM65" s="13"/>
      <c r="DN65" s="13"/>
      <c r="DO65" s="13"/>
      <c r="DP65" s="13"/>
      <c r="DQ65" s="13"/>
      <c r="DR65" s="13"/>
      <c r="DS65" s="13"/>
      <c r="DT65" s="13"/>
      <c r="DU65" s="13"/>
      <c r="DV65" s="13"/>
      <c r="DW65" s="13"/>
      <c r="DX65" s="13"/>
      <c r="DY65" s="13"/>
      <c r="DZ65" s="13"/>
      <c r="EA65" s="13"/>
      <c r="EB65" s="13"/>
      <c r="EC65" s="13"/>
      <c r="ED65" s="13"/>
      <c r="EE65" s="13"/>
      <c r="EF65" s="13"/>
      <c r="EG65" s="13"/>
      <c r="EH65" s="13"/>
      <c r="EI65" s="13"/>
      <c r="EJ65" s="13"/>
      <c r="EK65" s="13"/>
      <c r="EL65" s="13"/>
      <c r="EM65" s="13"/>
      <c r="EN65" s="13"/>
      <c r="EO65" s="13"/>
      <c r="EP65" s="13"/>
      <c r="EQ65" s="13"/>
      <c r="ER65" s="13"/>
      <c r="ES65" s="13"/>
      <c r="ET65" s="13"/>
      <c r="EU65" s="13"/>
      <c r="EV65" s="13"/>
      <c r="EW65" s="13"/>
      <c r="EX65" s="13"/>
      <c r="EY65" s="13"/>
      <c r="EZ65" s="13"/>
      <c r="FA65" s="13"/>
      <c r="FB65" s="13"/>
      <c r="FC65" s="13"/>
      <c r="FD65" s="13"/>
      <c r="FE65" s="13"/>
      <c r="FF65" s="13"/>
      <c r="FG65" s="13"/>
      <c r="FH65" s="13"/>
      <c r="FI65" s="13"/>
      <c r="FJ65" s="13"/>
      <c r="FK65" s="13"/>
      <c r="FL65" s="13"/>
      <c r="FM65" s="13"/>
      <c r="FN65" s="13"/>
      <c r="FO65" s="13"/>
      <c r="FP65" s="13"/>
      <c r="FQ65" s="13"/>
      <c r="FR65" s="13"/>
      <c r="FS65" s="13"/>
      <c r="FT65" s="13"/>
      <c r="FU65" s="13"/>
      <c r="FV65" s="13"/>
      <c r="FW65" s="13"/>
      <c r="FX65" s="13"/>
      <c r="FY65" s="13"/>
      <c r="FZ65" s="13"/>
      <c r="GA65" s="13"/>
      <c r="GB65" s="13"/>
      <c r="GC65" s="13"/>
      <c r="GD65" s="13"/>
      <c r="GE65" s="13"/>
      <c r="GF65" s="13"/>
      <c r="GG65" s="13"/>
      <c r="GH65" s="13"/>
      <c r="GI65" s="13"/>
      <c r="GJ65" s="13"/>
      <c r="GK65" s="13"/>
      <c r="GL65" s="13"/>
      <c r="GM65" s="13"/>
      <c r="GN65" s="13"/>
      <c r="GO65" s="13"/>
      <c r="GP65" s="13"/>
      <c r="GQ65" s="13"/>
      <c r="GR65" s="13"/>
      <c r="GS65" s="13"/>
      <c r="GT65" s="13"/>
      <c r="GU65" s="13"/>
      <c r="GV65" s="13"/>
      <c r="GW65" s="13"/>
      <c r="GX65" s="13"/>
      <c r="GY65" s="13"/>
      <c r="GZ65" s="13"/>
      <c r="HA65" s="13"/>
      <c r="HB65" s="13"/>
      <c r="HC65" s="13"/>
      <c r="HD65" s="13"/>
      <c r="HE65" s="13"/>
      <c r="HF65" s="13"/>
      <c r="HG65" s="13"/>
      <c r="HH65" s="13"/>
      <c r="HI65" s="13"/>
      <c r="HJ65" s="13"/>
      <c r="HK65" s="13"/>
      <c r="HL65" s="13"/>
      <c r="HM65" s="13"/>
      <c r="HN65" s="13"/>
      <c r="HO65" s="13"/>
      <c r="HP65" s="13"/>
      <c r="HQ65" s="13"/>
      <c r="HR65" s="13"/>
      <c r="HS65" s="13"/>
      <c r="HT65" s="13"/>
      <c r="HU65" s="13"/>
      <c r="HV65" s="13"/>
      <c r="HW65" s="13"/>
      <c r="HX65" s="13"/>
      <c r="HY65" s="13"/>
      <c r="HZ65" s="13"/>
      <c r="IA65" s="13"/>
      <c r="IB65" s="13"/>
      <c r="IC65" s="13"/>
      <c r="ID65" s="13"/>
      <c r="IE65" s="13"/>
      <c r="IF65" s="13"/>
      <c r="IG65" s="13"/>
      <c r="IH65" s="13"/>
      <c r="II65" s="13"/>
      <c r="IJ65" s="13"/>
      <c r="IK65" s="13"/>
      <c r="IL65" s="13"/>
      <c r="IM65" s="13"/>
      <c r="IN65" s="13"/>
      <c r="IO65" s="13"/>
    </row>
    <row r="66" spans="1:249" s="14" customFormat="1" ht="26.25" customHeight="1">
      <c r="A66" s="37">
        <v>120300</v>
      </c>
      <c r="B66" s="21" t="s">
        <v>103</v>
      </c>
      <c r="C66" s="20">
        <v>5000</v>
      </c>
      <c r="D66" s="20">
        <v>3000</v>
      </c>
      <c r="E66" s="20">
        <v>3000</v>
      </c>
      <c r="F66" s="73">
        <f t="shared" si="0"/>
        <v>60</v>
      </c>
      <c r="G66" s="73">
        <v>0</v>
      </c>
      <c r="H66" s="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3"/>
      <c r="AT66" s="13"/>
      <c r="AU66" s="13"/>
      <c r="AV66" s="13"/>
      <c r="AW66" s="13"/>
      <c r="AX66" s="13"/>
      <c r="AY66" s="13"/>
      <c r="AZ66" s="13"/>
      <c r="BA66" s="13"/>
      <c r="BB66" s="13"/>
      <c r="BC66" s="13"/>
      <c r="BD66" s="13"/>
      <c r="BE66" s="13"/>
      <c r="BF66" s="13"/>
      <c r="BG66" s="13"/>
      <c r="BH66" s="13"/>
      <c r="BI66" s="13"/>
      <c r="BJ66" s="13"/>
      <c r="BK66" s="13"/>
      <c r="BL66" s="13"/>
      <c r="BM66" s="13"/>
      <c r="BN66" s="13"/>
      <c r="BO66" s="13"/>
      <c r="BP66" s="13"/>
      <c r="BQ66" s="13"/>
      <c r="BR66" s="13"/>
      <c r="BS66" s="13"/>
      <c r="BT66" s="13"/>
      <c r="BU66" s="13"/>
      <c r="BV66" s="13"/>
      <c r="BW66" s="13"/>
      <c r="BX66" s="13"/>
      <c r="BY66" s="13"/>
      <c r="BZ66" s="13"/>
      <c r="CA66" s="13"/>
      <c r="CB66" s="13"/>
      <c r="CC66" s="13"/>
      <c r="CD66" s="13"/>
      <c r="CE66" s="13"/>
      <c r="CF66" s="13"/>
      <c r="CG66" s="13"/>
      <c r="CH66" s="13"/>
      <c r="CI66" s="13"/>
      <c r="CJ66" s="13"/>
      <c r="CK66" s="13"/>
      <c r="CL66" s="13"/>
      <c r="CM66" s="13"/>
      <c r="CN66" s="13"/>
      <c r="CO66" s="13"/>
      <c r="CP66" s="13"/>
      <c r="CQ66" s="13"/>
      <c r="CR66" s="13"/>
      <c r="CS66" s="13"/>
      <c r="CT66" s="13"/>
      <c r="CU66" s="13"/>
      <c r="CV66" s="13"/>
      <c r="CW66" s="13"/>
      <c r="CX66" s="13"/>
      <c r="CY66" s="13"/>
      <c r="CZ66" s="13"/>
      <c r="DA66" s="13"/>
      <c r="DB66" s="13"/>
      <c r="DC66" s="13"/>
      <c r="DD66" s="13"/>
      <c r="DE66" s="13"/>
      <c r="DF66" s="13"/>
      <c r="DG66" s="13"/>
      <c r="DH66" s="13"/>
      <c r="DI66" s="13"/>
      <c r="DJ66" s="13"/>
      <c r="DK66" s="13"/>
      <c r="DL66" s="13"/>
      <c r="DM66" s="13"/>
      <c r="DN66" s="13"/>
      <c r="DO66" s="13"/>
      <c r="DP66" s="13"/>
      <c r="DQ66" s="13"/>
      <c r="DR66" s="13"/>
      <c r="DS66" s="13"/>
      <c r="DT66" s="13"/>
      <c r="DU66" s="13"/>
      <c r="DV66" s="13"/>
      <c r="DW66" s="13"/>
      <c r="DX66" s="13"/>
      <c r="DY66" s="13"/>
      <c r="DZ66" s="13"/>
      <c r="EA66" s="13"/>
      <c r="EB66" s="13"/>
      <c r="EC66" s="13"/>
      <c r="ED66" s="13"/>
      <c r="EE66" s="13"/>
      <c r="EF66" s="13"/>
      <c r="EG66" s="13"/>
      <c r="EH66" s="13"/>
      <c r="EI66" s="13"/>
      <c r="EJ66" s="13"/>
      <c r="EK66" s="13"/>
      <c r="EL66" s="13"/>
      <c r="EM66" s="13"/>
      <c r="EN66" s="13"/>
      <c r="EO66" s="13"/>
      <c r="EP66" s="13"/>
      <c r="EQ66" s="13"/>
      <c r="ER66" s="13"/>
      <c r="ES66" s="13"/>
      <c r="ET66" s="13"/>
      <c r="EU66" s="13"/>
      <c r="EV66" s="13"/>
      <c r="EW66" s="13"/>
      <c r="EX66" s="13"/>
      <c r="EY66" s="13"/>
      <c r="EZ66" s="13"/>
      <c r="FA66" s="13"/>
      <c r="FB66" s="13"/>
      <c r="FC66" s="13"/>
      <c r="FD66" s="13"/>
      <c r="FE66" s="13"/>
      <c r="FF66" s="13"/>
      <c r="FG66" s="13"/>
      <c r="FH66" s="13"/>
      <c r="FI66" s="13"/>
      <c r="FJ66" s="13"/>
      <c r="FK66" s="13"/>
      <c r="FL66" s="13"/>
      <c r="FM66" s="13"/>
      <c r="FN66" s="13"/>
      <c r="FO66" s="13"/>
      <c r="FP66" s="13"/>
      <c r="FQ66" s="13"/>
      <c r="FR66" s="13"/>
      <c r="FS66" s="13"/>
      <c r="FT66" s="13"/>
      <c r="FU66" s="13"/>
      <c r="FV66" s="13"/>
      <c r="FW66" s="13"/>
      <c r="FX66" s="13"/>
      <c r="FY66" s="13"/>
      <c r="FZ66" s="13"/>
      <c r="GA66" s="13"/>
      <c r="GB66" s="13"/>
      <c r="GC66" s="13"/>
      <c r="GD66" s="13"/>
      <c r="GE66" s="13"/>
      <c r="GF66" s="13"/>
      <c r="GG66" s="13"/>
      <c r="GH66" s="13"/>
      <c r="GI66" s="13"/>
      <c r="GJ66" s="13"/>
      <c r="GK66" s="13"/>
      <c r="GL66" s="13"/>
      <c r="GM66" s="13"/>
      <c r="GN66" s="13"/>
      <c r="GO66" s="13"/>
      <c r="GP66" s="13"/>
      <c r="GQ66" s="13"/>
      <c r="GR66" s="13"/>
      <c r="GS66" s="13"/>
      <c r="GT66" s="13"/>
      <c r="GU66" s="13"/>
      <c r="GV66" s="13"/>
      <c r="GW66" s="13"/>
      <c r="GX66" s="13"/>
      <c r="GY66" s="13"/>
      <c r="GZ66" s="13"/>
      <c r="HA66" s="13"/>
      <c r="HB66" s="13"/>
      <c r="HC66" s="13"/>
      <c r="HD66" s="13"/>
      <c r="HE66" s="13"/>
      <c r="HF66" s="13"/>
      <c r="HG66" s="13"/>
      <c r="HH66" s="13"/>
      <c r="HI66" s="13"/>
      <c r="HJ66" s="13"/>
      <c r="HK66" s="13"/>
      <c r="HL66" s="13"/>
      <c r="HM66" s="13"/>
      <c r="HN66" s="13"/>
      <c r="HO66" s="13"/>
      <c r="HP66" s="13"/>
      <c r="HQ66" s="13"/>
      <c r="HR66" s="13"/>
      <c r="HS66" s="13"/>
      <c r="HT66" s="13"/>
      <c r="HU66" s="13"/>
      <c r="HV66" s="13"/>
      <c r="HW66" s="13"/>
      <c r="HX66" s="13"/>
      <c r="HY66" s="13"/>
      <c r="HZ66" s="13"/>
      <c r="IA66" s="13"/>
      <c r="IB66" s="13"/>
      <c r="IC66" s="13"/>
      <c r="ID66" s="13"/>
      <c r="IE66" s="13"/>
      <c r="IF66" s="13"/>
      <c r="IG66" s="13"/>
      <c r="IH66" s="13"/>
      <c r="II66" s="13"/>
      <c r="IJ66" s="13"/>
      <c r="IK66" s="13"/>
      <c r="IL66" s="13"/>
      <c r="IM66" s="13"/>
      <c r="IN66" s="13"/>
      <c r="IO66" s="13"/>
    </row>
    <row r="67" spans="1:249" s="14" customFormat="1" ht="26.25" customHeight="1">
      <c r="A67" s="36">
        <v>130000</v>
      </c>
      <c r="B67" s="16" t="s">
        <v>104</v>
      </c>
      <c r="C67" s="17">
        <f>SUM(C68:C70)</f>
        <v>874410</v>
      </c>
      <c r="D67" s="17">
        <f>SUM(D68:D70)</f>
        <v>960610</v>
      </c>
      <c r="E67" s="17">
        <f>SUM(E68:E70)</f>
        <v>957662.1499999999</v>
      </c>
      <c r="F67" s="72">
        <f t="shared" si="0"/>
        <v>109.52095126999919</v>
      </c>
      <c r="G67" s="72">
        <f t="shared" si="1"/>
        <v>99.69312728370514</v>
      </c>
      <c r="H67" s="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13"/>
      <c r="AW67" s="13"/>
      <c r="AX67" s="13"/>
      <c r="AY67" s="13"/>
      <c r="AZ67" s="13"/>
      <c r="BA67" s="13"/>
      <c r="BB67" s="13"/>
      <c r="BC67" s="13"/>
      <c r="BD67" s="13"/>
      <c r="BE67" s="13"/>
      <c r="BF67" s="13"/>
      <c r="BG67" s="13"/>
      <c r="BH67" s="13"/>
      <c r="BI67" s="13"/>
      <c r="BJ67" s="13"/>
      <c r="BK67" s="13"/>
      <c r="BL67" s="13"/>
      <c r="BM67" s="13"/>
      <c r="BN67" s="13"/>
      <c r="BO67" s="13"/>
      <c r="BP67" s="13"/>
      <c r="BQ67" s="13"/>
      <c r="BR67" s="13"/>
      <c r="BS67" s="13"/>
      <c r="BT67" s="13"/>
      <c r="BU67" s="13"/>
      <c r="BV67" s="13"/>
      <c r="BW67" s="13"/>
      <c r="BX67" s="13"/>
      <c r="BY67" s="13"/>
      <c r="BZ67" s="13"/>
      <c r="CA67" s="13"/>
      <c r="CB67" s="13"/>
      <c r="CC67" s="13"/>
      <c r="CD67" s="13"/>
      <c r="CE67" s="13"/>
      <c r="CF67" s="13"/>
      <c r="CG67" s="13"/>
      <c r="CH67" s="13"/>
      <c r="CI67" s="13"/>
      <c r="CJ67" s="13"/>
      <c r="CK67" s="13"/>
      <c r="CL67" s="13"/>
      <c r="CM67" s="13"/>
      <c r="CN67" s="13"/>
      <c r="CO67" s="13"/>
      <c r="CP67" s="13"/>
      <c r="CQ67" s="13"/>
      <c r="CR67" s="13"/>
      <c r="CS67" s="13"/>
      <c r="CT67" s="13"/>
      <c r="CU67" s="13"/>
      <c r="CV67" s="13"/>
      <c r="CW67" s="13"/>
      <c r="CX67" s="13"/>
      <c r="CY67" s="13"/>
      <c r="CZ67" s="13"/>
      <c r="DA67" s="13"/>
      <c r="DB67" s="13"/>
      <c r="DC67" s="13"/>
      <c r="DD67" s="13"/>
      <c r="DE67" s="13"/>
      <c r="DF67" s="13"/>
      <c r="DG67" s="13"/>
      <c r="DH67" s="13"/>
      <c r="DI67" s="13"/>
      <c r="DJ67" s="13"/>
      <c r="DK67" s="13"/>
      <c r="DL67" s="13"/>
      <c r="DM67" s="13"/>
      <c r="DN67" s="13"/>
      <c r="DO67" s="13"/>
      <c r="DP67" s="13"/>
      <c r="DQ67" s="13"/>
      <c r="DR67" s="13"/>
      <c r="DS67" s="13"/>
      <c r="DT67" s="13"/>
      <c r="DU67" s="13"/>
      <c r="DV67" s="13"/>
      <c r="DW67" s="13"/>
      <c r="DX67" s="13"/>
      <c r="DY67" s="13"/>
      <c r="DZ67" s="13"/>
      <c r="EA67" s="13"/>
      <c r="EB67" s="13"/>
      <c r="EC67" s="13"/>
      <c r="ED67" s="13"/>
      <c r="EE67" s="13"/>
      <c r="EF67" s="13"/>
      <c r="EG67" s="13"/>
      <c r="EH67" s="13"/>
      <c r="EI67" s="13"/>
      <c r="EJ67" s="13"/>
      <c r="EK67" s="13"/>
      <c r="EL67" s="13"/>
      <c r="EM67" s="13"/>
      <c r="EN67" s="13"/>
      <c r="EO67" s="13"/>
      <c r="EP67" s="13"/>
      <c r="EQ67" s="13"/>
      <c r="ER67" s="13"/>
      <c r="ES67" s="13"/>
      <c r="ET67" s="13"/>
      <c r="EU67" s="13"/>
      <c r="EV67" s="13"/>
      <c r="EW67" s="13"/>
      <c r="EX67" s="13"/>
      <c r="EY67" s="13"/>
      <c r="EZ67" s="13"/>
      <c r="FA67" s="13"/>
      <c r="FB67" s="13"/>
      <c r="FC67" s="13"/>
      <c r="FD67" s="13"/>
      <c r="FE67" s="13"/>
      <c r="FF67" s="13"/>
      <c r="FG67" s="13"/>
      <c r="FH67" s="13"/>
      <c r="FI67" s="13"/>
      <c r="FJ67" s="13"/>
      <c r="FK67" s="13"/>
      <c r="FL67" s="13"/>
      <c r="FM67" s="13"/>
      <c r="FN67" s="13"/>
      <c r="FO67" s="13"/>
      <c r="FP67" s="13"/>
      <c r="FQ67" s="13"/>
      <c r="FR67" s="13"/>
      <c r="FS67" s="13"/>
      <c r="FT67" s="13"/>
      <c r="FU67" s="13"/>
      <c r="FV67" s="13"/>
      <c r="FW67" s="13"/>
      <c r="FX67" s="13"/>
      <c r="FY67" s="13"/>
      <c r="FZ67" s="13"/>
      <c r="GA67" s="13"/>
      <c r="GB67" s="13"/>
      <c r="GC67" s="13"/>
      <c r="GD67" s="13"/>
      <c r="GE67" s="13"/>
      <c r="GF67" s="13"/>
      <c r="GG67" s="13"/>
      <c r="GH67" s="13"/>
      <c r="GI67" s="13"/>
      <c r="GJ67" s="13"/>
      <c r="GK67" s="13"/>
      <c r="GL67" s="13"/>
      <c r="GM67" s="13"/>
      <c r="GN67" s="13"/>
      <c r="GO67" s="13"/>
      <c r="GP67" s="13"/>
      <c r="GQ67" s="13"/>
      <c r="GR67" s="13"/>
      <c r="GS67" s="13"/>
      <c r="GT67" s="13"/>
      <c r="GU67" s="13"/>
      <c r="GV67" s="13"/>
      <c r="GW67" s="13"/>
      <c r="GX67" s="13"/>
      <c r="GY67" s="13"/>
      <c r="GZ67" s="13"/>
      <c r="HA67" s="13"/>
      <c r="HB67" s="13"/>
      <c r="HC67" s="13"/>
      <c r="HD67" s="13"/>
      <c r="HE67" s="13"/>
      <c r="HF67" s="13"/>
      <c r="HG67" s="13"/>
      <c r="HH67" s="13"/>
      <c r="HI67" s="13"/>
      <c r="HJ67" s="13"/>
      <c r="HK67" s="13"/>
      <c r="HL67" s="13"/>
      <c r="HM67" s="13"/>
      <c r="HN67" s="13"/>
      <c r="HO67" s="13"/>
      <c r="HP67" s="13"/>
      <c r="HQ67" s="13"/>
      <c r="HR67" s="13"/>
      <c r="HS67" s="13"/>
      <c r="HT67" s="13"/>
      <c r="HU67" s="13"/>
      <c r="HV67" s="13"/>
      <c r="HW67" s="13"/>
      <c r="HX67" s="13"/>
      <c r="HY67" s="13"/>
      <c r="HZ67" s="13"/>
      <c r="IA67" s="13"/>
      <c r="IB67" s="13"/>
      <c r="IC67" s="13"/>
      <c r="ID67" s="13"/>
      <c r="IE67" s="13"/>
      <c r="IF67" s="13"/>
      <c r="IG67" s="13"/>
      <c r="IH67" s="13"/>
      <c r="II67" s="13"/>
      <c r="IJ67" s="13"/>
      <c r="IK67" s="13"/>
      <c r="IL67" s="13"/>
      <c r="IM67" s="13"/>
      <c r="IN67" s="13"/>
      <c r="IO67" s="13"/>
    </row>
    <row r="68" spans="1:249" s="14" customFormat="1" ht="26.25" customHeight="1">
      <c r="A68" s="37">
        <v>130102</v>
      </c>
      <c r="B68" s="21" t="s">
        <v>105</v>
      </c>
      <c r="C68" s="20">
        <v>25010</v>
      </c>
      <c r="D68" s="20">
        <v>25010</v>
      </c>
      <c r="E68" s="20">
        <v>22075</v>
      </c>
      <c r="F68" s="73">
        <f t="shared" si="0"/>
        <v>88.26469412235106</v>
      </c>
      <c r="G68" s="73">
        <f t="shared" si="1"/>
        <v>88.26469412235106</v>
      </c>
      <c r="H68" s="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c r="AT68" s="13"/>
      <c r="AU68" s="13"/>
      <c r="AV68" s="13"/>
      <c r="AW68" s="13"/>
      <c r="AX68" s="13"/>
      <c r="AY68" s="13"/>
      <c r="AZ68" s="13"/>
      <c r="BA68" s="13"/>
      <c r="BB68" s="13"/>
      <c r="BC68" s="13"/>
      <c r="BD68" s="13"/>
      <c r="BE68" s="13"/>
      <c r="BF68" s="13"/>
      <c r="BG68" s="13"/>
      <c r="BH68" s="13"/>
      <c r="BI68" s="13"/>
      <c r="BJ68" s="13"/>
      <c r="BK68" s="13"/>
      <c r="BL68" s="13"/>
      <c r="BM68" s="13"/>
      <c r="BN68" s="13"/>
      <c r="BO68" s="13"/>
      <c r="BP68" s="13"/>
      <c r="BQ68" s="13"/>
      <c r="BR68" s="13"/>
      <c r="BS68" s="13"/>
      <c r="BT68" s="13"/>
      <c r="BU68" s="13"/>
      <c r="BV68" s="13"/>
      <c r="BW68" s="13"/>
      <c r="BX68" s="13"/>
      <c r="BY68" s="13"/>
      <c r="BZ68" s="13"/>
      <c r="CA68" s="13"/>
      <c r="CB68" s="13"/>
      <c r="CC68" s="13"/>
      <c r="CD68" s="13"/>
      <c r="CE68" s="13"/>
      <c r="CF68" s="13"/>
      <c r="CG68" s="13"/>
      <c r="CH68" s="13"/>
      <c r="CI68" s="13"/>
      <c r="CJ68" s="13"/>
      <c r="CK68" s="13"/>
      <c r="CL68" s="13"/>
      <c r="CM68" s="13"/>
      <c r="CN68" s="13"/>
      <c r="CO68" s="13"/>
      <c r="CP68" s="13"/>
      <c r="CQ68" s="13"/>
      <c r="CR68" s="13"/>
      <c r="CS68" s="13"/>
      <c r="CT68" s="13"/>
      <c r="CU68" s="13"/>
      <c r="CV68" s="13"/>
      <c r="CW68" s="13"/>
      <c r="CX68" s="13"/>
      <c r="CY68" s="13"/>
      <c r="CZ68" s="13"/>
      <c r="DA68" s="13"/>
      <c r="DB68" s="13"/>
      <c r="DC68" s="13"/>
      <c r="DD68" s="13"/>
      <c r="DE68" s="13"/>
      <c r="DF68" s="13"/>
      <c r="DG68" s="13"/>
      <c r="DH68" s="13"/>
      <c r="DI68" s="13"/>
      <c r="DJ68" s="13"/>
      <c r="DK68" s="13"/>
      <c r="DL68" s="13"/>
      <c r="DM68" s="13"/>
      <c r="DN68" s="13"/>
      <c r="DO68" s="13"/>
      <c r="DP68" s="13"/>
      <c r="DQ68" s="13"/>
      <c r="DR68" s="13"/>
      <c r="DS68" s="13"/>
      <c r="DT68" s="13"/>
      <c r="DU68" s="13"/>
      <c r="DV68" s="13"/>
      <c r="DW68" s="13"/>
      <c r="DX68" s="13"/>
      <c r="DY68" s="13"/>
      <c r="DZ68" s="13"/>
      <c r="EA68" s="13"/>
      <c r="EB68" s="13"/>
      <c r="EC68" s="13"/>
      <c r="ED68" s="13"/>
      <c r="EE68" s="13"/>
      <c r="EF68" s="13"/>
      <c r="EG68" s="13"/>
      <c r="EH68" s="13"/>
      <c r="EI68" s="13"/>
      <c r="EJ68" s="13"/>
      <c r="EK68" s="13"/>
      <c r="EL68" s="13"/>
      <c r="EM68" s="13"/>
      <c r="EN68" s="13"/>
      <c r="EO68" s="13"/>
      <c r="EP68" s="13"/>
      <c r="EQ68" s="13"/>
      <c r="ER68" s="13"/>
      <c r="ES68" s="13"/>
      <c r="ET68" s="13"/>
      <c r="EU68" s="13"/>
      <c r="EV68" s="13"/>
      <c r="EW68" s="13"/>
      <c r="EX68" s="13"/>
      <c r="EY68" s="13"/>
      <c r="EZ68" s="13"/>
      <c r="FA68" s="13"/>
      <c r="FB68" s="13"/>
      <c r="FC68" s="13"/>
      <c r="FD68" s="13"/>
      <c r="FE68" s="13"/>
      <c r="FF68" s="13"/>
      <c r="FG68" s="13"/>
      <c r="FH68" s="13"/>
      <c r="FI68" s="13"/>
      <c r="FJ68" s="13"/>
      <c r="FK68" s="13"/>
      <c r="FL68" s="13"/>
      <c r="FM68" s="13"/>
      <c r="FN68" s="13"/>
      <c r="FO68" s="13"/>
      <c r="FP68" s="13"/>
      <c r="FQ68" s="13"/>
      <c r="FR68" s="13"/>
      <c r="FS68" s="13"/>
      <c r="FT68" s="13"/>
      <c r="FU68" s="13"/>
      <c r="FV68" s="13"/>
      <c r="FW68" s="13"/>
      <c r="FX68" s="13"/>
      <c r="FY68" s="13"/>
      <c r="FZ68" s="13"/>
      <c r="GA68" s="13"/>
      <c r="GB68" s="13"/>
      <c r="GC68" s="13"/>
      <c r="GD68" s="13"/>
      <c r="GE68" s="13"/>
      <c r="GF68" s="13"/>
      <c r="GG68" s="13"/>
      <c r="GH68" s="13"/>
      <c r="GI68" s="13"/>
      <c r="GJ68" s="13"/>
      <c r="GK68" s="13"/>
      <c r="GL68" s="13"/>
      <c r="GM68" s="13"/>
      <c r="GN68" s="13"/>
      <c r="GO68" s="13"/>
      <c r="GP68" s="13"/>
      <c r="GQ68" s="13"/>
      <c r="GR68" s="13"/>
      <c r="GS68" s="13"/>
      <c r="GT68" s="13"/>
      <c r="GU68" s="13"/>
      <c r="GV68" s="13"/>
      <c r="GW68" s="13"/>
      <c r="GX68" s="13"/>
      <c r="GY68" s="13"/>
      <c r="GZ68" s="13"/>
      <c r="HA68" s="13"/>
      <c r="HB68" s="13"/>
      <c r="HC68" s="13"/>
      <c r="HD68" s="13"/>
      <c r="HE68" s="13"/>
      <c r="HF68" s="13"/>
      <c r="HG68" s="13"/>
      <c r="HH68" s="13"/>
      <c r="HI68" s="13"/>
      <c r="HJ68" s="13"/>
      <c r="HK68" s="13"/>
      <c r="HL68" s="13"/>
      <c r="HM68" s="13"/>
      <c r="HN68" s="13"/>
      <c r="HO68" s="13"/>
      <c r="HP68" s="13"/>
      <c r="HQ68" s="13"/>
      <c r="HR68" s="13"/>
      <c r="HS68" s="13"/>
      <c r="HT68" s="13"/>
      <c r="HU68" s="13"/>
      <c r="HV68" s="13"/>
      <c r="HW68" s="13"/>
      <c r="HX68" s="13"/>
      <c r="HY68" s="13"/>
      <c r="HZ68" s="13"/>
      <c r="IA68" s="13"/>
      <c r="IB68" s="13"/>
      <c r="IC68" s="13"/>
      <c r="ID68" s="13"/>
      <c r="IE68" s="13"/>
      <c r="IF68" s="13"/>
      <c r="IG68" s="13"/>
      <c r="IH68" s="13"/>
      <c r="II68" s="13"/>
      <c r="IJ68" s="13"/>
      <c r="IK68" s="13"/>
      <c r="IL68" s="13"/>
      <c r="IM68" s="13"/>
      <c r="IN68" s="13"/>
      <c r="IO68" s="13"/>
    </row>
    <row r="69" spans="1:7" ht="26.25" customHeight="1">
      <c r="A69" s="37">
        <v>130203</v>
      </c>
      <c r="B69" s="21" t="s">
        <v>106</v>
      </c>
      <c r="C69" s="20">
        <v>728900</v>
      </c>
      <c r="D69" s="20">
        <v>774000</v>
      </c>
      <c r="E69" s="20">
        <v>773989.57</v>
      </c>
      <c r="F69" s="72">
        <f t="shared" si="0"/>
        <v>106.18597475648237</v>
      </c>
      <c r="G69" s="72">
        <f t="shared" si="1"/>
        <v>99.99865245478036</v>
      </c>
    </row>
    <row r="70" spans="1:7" ht="26.25" customHeight="1">
      <c r="A70" s="37">
        <v>130204</v>
      </c>
      <c r="B70" s="21" t="s">
        <v>107</v>
      </c>
      <c r="C70" s="20">
        <v>120500</v>
      </c>
      <c r="D70" s="20">
        <v>161600</v>
      </c>
      <c r="E70" s="20">
        <v>161597.58</v>
      </c>
      <c r="F70" s="73">
        <f aca="true" t="shared" si="3" ref="F70:F115">SUM(E70/C70*100)</f>
        <v>134.10587551867218</v>
      </c>
      <c r="G70" s="73">
        <f aca="true" t="shared" si="4" ref="G70:G115">SUM(E70/D70*100)</f>
        <v>99.99850247524752</v>
      </c>
    </row>
    <row r="71" spans="1:7" ht="25.5" customHeight="1">
      <c r="A71" s="36">
        <v>180000</v>
      </c>
      <c r="B71" s="16" t="s">
        <v>171</v>
      </c>
      <c r="C71" s="17">
        <f>C72</f>
        <v>40000</v>
      </c>
      <c r="D71" s="17">
        <f>D72</f>
        <v>40000</v>
      </c>
      <c r="E71" s="17">
        <f>E72</f>
        <v>40000</v>
      </c>
      <c r="F71" s="73">
        <f t="shared" si="3"/>
        <v>100</v>
      </c>
      <c r="G71" s="73">
        <v>0</v>
      </c>
    </row>
    <row r="72" spans="1:249" s="14" customFormat="1" ht="30" customHeight="1">
      <c r="A72" s="37">
        <v>180404</v>
      </c>
      <c r="B72" s="21" t="s">
        <v>170</v>
      </c>
      <c r="C72" s="20">
        <v>40000</v>
      </c>
      <c r="D72" s="20">
        <v>40000</v>
      </c>
      <c r="E72" s="20">
        <v>40000</v>
      </c>
      <c r="F72" s="73">
        <f t="shared" si="3"/>
        <v>100</v>
      </c>
      <c r="G72" s="73">
        <v>0</v>
      </c>
      <c r="H72" s="38"/>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c r="AT72" s="13"/>
      <c r="AU72" s="13"/>
      <c r="AV72" s="13"/>
      <c r="AW72" s="13"/>
      <c r="AX72" s="13"/>
      <c r="AY72" s="13"/>
      <c r="AZ72" s="13"/>
      <c r="BA72" s="13"/>
      <c r="BB72" s="13"/>
      <c r="BC72" s="13"/>
      <c r="BD72" s="13"/>
      <c r="BE72" s="13"/>
      <c r="BF72" s="13"/>
      <c r="BG72" s="13"/>
      <c r="BH72" s="13"/>
      <c r="BI72" s="13"/>
      <c r="BJ72" s="13"/>
      <c r="BK72" s="13"/>
      <c r="BL72" s="13"/>
      <c r="BM72" s="13"/>
      <c r="BN72" s="13"/>
      <c r="BO72" s="13"/>
      <c r="BP72" s="13"/>
      <c r="BQ72" s="13"/>
      <c r="BR72" s="13"/>
      <c r="BS72" s="13"/>
      <c r="BT72" s="13"/>
      <c r="BU72" s="13"/>
      <c r="BV72" s="13"/>
      <c r="BW72" s="13"/>
      <c r="BX72" s="13"/>
      <c r="BY72" s="13"/>
      <c r="BZ72" s="13"/>
      <c r="CA72" s="13"/>
      <c r="CB72" s="13"/>
      <c r="CC72" s="13"/>
      <c r="CD72" s="13"/>
      <c r="CE72" s="13"/>
      <c r="CF72" s="13"/>
      <c r="CG72" s="13"/>
      <c r="CH72" s="13"/>
      <c r="CI72" s="13"/>
      <c r="CJ72" s="13"/>
      <c r="CK72" s="13"/>
      <c r="CL72" s="13"/>
      <c r="CM72" s="13"/>
      <c r="CN72" s="13"/>
      <c r="CO72" s="13"/>
      <c r="CP72" s="13"/>
      <c r="CQ72" s="13"/>
      <c r="CR72" s="13"/>
      <c r="CS72" s="13"/>
      <c r="CT72" s="13"/>
      <c r="CU72" s="13"/>
      <c r="CV72" s="13"/>
      <c r="CW72" s="13"/>
      <c r="CX72" s="13"/>
      <c r="CY72" s="13"/>
      <c r="CZ72" s="13"/>
      <c r="DA72" s="13"/>
      <c r="DB72" s="13"/>
      <c r="DC72" s="13"/>
      <c r="DD72" s="13"/>
      <c r="DE72" s="13"/>
      <c r="DF72" s="13"/>
      <c r="DG72" s="13"/>
      <c r="DH72" s="13"/>
      <c r="DI72" s="13"/>
      <c r="DJ72" s="13"/>
      <c r="DK72" s="13"/>
      <c r="DL72" s="13"/>
      <c r="DM72" s="13"/>
      <c r="DN72" s="13"/>
      <c r="DO72" s="13"/>
      <c r="DP72" s="13"/>
      <c r="DQ72" s="13"/>
      <c r="DR72" s="13"/>
      <c r="DS72" s="13"/>
      <c r="DT72" s="13"/>
      <c r="DU72" s="13"/>
      <c r="DV72" s="13"/>
      <c r="DW72" s="13"/>
      <c r="DX72" s="13"/>
      <c r="DY72" s="13"/>
      <c r="DZ72" s="13"/>
      <c r="EA72" s="13"/>
      <c r="EB72" s="13"/>
      <c r="EC72" s="13"/>
      <c r="ED72" s="13"/>
      <c r="EE72" s="13"/>
      <c r="EF72" s="13"/>
      <c r="EG72" s="13"/>
      <c r="EH72" s="13"/>
      <c r="EI72" s="13"/>
      <c r="EJ72" s="13"/>
      <c r="EK72" s="13"/>
      <c r="EL72" s="13"/>
      <c r="EM72" s="13"/>
      <c r="EN72" s="13"/>
      <c r="EO72" s="13"/>
      <c r="EP72" s="13"/>
      <c r="EQ72" s="13"/>
      <c r="ER72" s="13"/>
      <c r="ES72" s="13"/>
      <c r="ET72" s="13"/>
      <c r="EU72" s="13"/>
      <c r="EV72" s="13"/>
      <c r="EW72" s="13"/>
      <c r="EX72" s="13"/>
      <c r="EY72" s="13"/>
      <c r="EZ72" s="13"/>
      <c r="FA72" s="13"/>
      <c r="FB72" s="13"/>
      <c r="FC72" s="13"/>
      <c r="FD72" s="13"/>
      <c r="FE72" s="13"/>
      <c r="FF72" s="13"/>
      <c r="FG72" s="13"/>
      <c r="FH72" s="13"/>
      <c r="FI72" s="13"/>
      <c r="FJ72" s="13"/>
      <c r="FK72" s="13"/>
      <c r="FL72" s="13"/>
      <c r="FM72" s="13"/>
      <c r="FN72" s="13"/>
      <c r="FO72" s="13"/>
      <c r="FP72" s="13"/>
      <c r="FQ72" s="13"/>
      <c r="FR72" s="13"/>
      <c r="FS72" s="13"/>
      <c r="FT72" s="13"/>
      <c r="FU72" s="13"/>
      <c r="FV72" s="13"/>
      <c r="FW72" s="13"/>
      <c r="FX72" s="13"/>
      <c r="FY72" s="13"/>
      <c r="FZ72" s="13"/>
      <c r="GA72" s="13"/>
      <c r="GB72" s="13"/>
      <c r="GC72" s="13"/>
      <c r="GD72" s="13"/>
      <c r="GE72" s="13"/>
      <c r="GF72" s="13"/>
      <c r="GG72" s="13"/>
      <c r="GH72" s="13"/>
      <c r="GI72" s="13"/>
      <c r="GJ72" s="13"/>
      <c r="GK72" s="13"/>
      <c r="GL72" s="13"/>
      <c r="GM72" s="13"/>
      <c r="GN72" s="13"/>
      <c r="GO72" s="13"/>
      <c r="GP72" s="13"/>
      <c r="GQ72" s="13"/>
      <c r="GR72" s="13"/>
      <c r="GS72" s="13"/>
      <c r="GT72" s="13"/>
      <c r="GU72" s="13"/>
      <c r="GV72" s="13"/>
      <c r="GW72" s="13"/>
      <c r="GX72" s="13"/>
      <c r="GY72" s="13"/>
      <c r="GZ72" s="13"/>
      <c r="HA72" s="13"/>
      <c r="HB72" s="13"/>
      <c r="HC72" s="13"/>
      <c r="HD72" s="13"/>
      <c r="HE72" s="13"/>
      <c r="HF72" s="13"/>
      <c r="HG72" s="13"/>
      <c r="HH72" s="13"/>
      <c r="HI72" s="13"/>
      <c r="HJ72" s="13"/>
      <c r="HK72" s="13"/>
      <c r="HL72" s="13"/>
      <c r="HM72" s="13"/>
      <c r="HN72" s="13"/>
      <c r="HO72" s="13"/>
      <c r="HP72" s="13"/>
      <c r="HQ72" s="13"/>
      <c r="HR72" s="13"/>
      <c r="HS72" s="13"/>
      <c r="HT72" s="13"/>
      <c r="HU72" s="13"/>
      <c r="HV72" s="13"/>
      <c r="HW72" s="13"/>
      <c r="HX72" s="13"/>
      <c r="HY72" s="13"/>
      <c r="HZ72" s="13"/>
      <c r="IA72" s="13"/>
      <c r="IB72" s="13"/>
      <c r="IC72" s="13"/>
      <c r="ID72" s="13"/>
      <c r="IE72" s="13"/>
      <c r="IF72" s="13"/>
      <c r="IG72" s="13"/>
      <c r="IH72" s="13"/>
      <c r="II72" s="13"/>
      <c r="IJ72" s="13"/>
      <c r="IK72" s="13"/>
      <c r="IL72" s="13"/>
      <c r="IM72" s="13"/>
      <c r="IN72" s="13"/>
      <c r="IO72" s="13"/>
    </row>
    <row r="73" spans="1:7" ht="24.75" customHeight="1">
      <c r="A73" s="36">
        <v>210000</v>
      </c>
      <c r="B73" s="16" t="s">
        <v>108</v>
      </c>
      <c r="C73" s="17">
        <f>C74+C75</f>
        <v>108000</v>
      </c>
      <c r="D73" s="17">
        <f>D74+D75</f>
        <v>215276</v>
      </c>
      <c r="E73" s="17">
        <f>E74+E75</f>
        <v>211988.99</v>
      </c>
      <c r="F73" s="72">
        <f t="shared" si="3"/>
        <v>196.28610185185184</v>
      </c>
      <c r="G73" s="72">
        <f t="shared" si="4"/>
        <v>98.4731182296215</v>
      </c>
    </row>
    <row r="74" spans="1:249" s="14" customFormat="1" ht="27" customHeight="1">
      <c r="A74" s="37">
        <v>210105</v>
      </c>
      <c r="B74" s="21" t="s">
        <v>109</v>
      </c>
      <c r="C74" s="20">
        <v>108000</v>
      </c>
      <c r="D74" s="20">
        <v>157200</v>
      </c>
      <c r="E74" s="20">
        <v>156940</v>
      </c>
      <c r="F74" s="73">
        <f t="shared" si="3"/>
        <v>145.3148148148148</v>
      </c>
      <c r="G74" s="73">
        <f t="shared" si="4"/>
        <v>99.83460559796438</v>
      </c>
      <c r="H74" s="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c r="BG74" s="13"/>
      <c r="BH74" s="13"/>
      <c r="BI74" s="13"/>
      <c r="BJ74" s="13"/>
      <c r="BK74" s="13"/>
      <c r="BL74" s="13"/>
      <c r="BM74" s="13"/>
      <c r="BN74" s="13"/>
      <c r="BO74" s="13"/>
      <c r="BP74" s="13"/>
      <c r="BQ74" s="13"/>
      <c r="BR74" s="13"/>
      <c r="BS74" s="13"/>
      <c r="BT74" s="13"/>
      <c r="BU74" s="13"/>
      <c r="BV74" s="13"/>
      <c r="BW74" s="13"/>
      <c r="BX74" s="13"/>
      <c r="BY74" s="13"/>
      <c r="BZ74" s="13"/>
      <c r="CA74" s="13"/>
      <c r="CB74" s="13"/>
      <c r="CC74" s="13"/>
      <c r="CD74" s="13"/>
      <c r="CE74" s="13"/>
      <c r="CF74" s="13"/>
      <c r="CG74" s="13"/>
      <c r="CH74" s="13"/>
      <c r="CI74" s="13"/>
      <c r="CJ74" s="13"/>
      <c r="CK74" s="13"/>
      <c r="CL74" s="13"/>
      <c r="CM74" s="13"/>
      <c r="CN74" s="13"/>
      <c r="CO74" s="13"/>
      <c r="CP74" s="13"/>
      <c r="CQ74" s="13"/>
      <c r="CR74" s="13"/>
      <c r="CS74" s="13"/>
      <c r="CT74" s="13"/>
      <c r="CU74" s="13"/>
      <c r="CV74" s="13"/>
      <c r="CW74" s="13"/>
      <c r="CX74" s="13"/>
      <c r="CY74" s="13"/>
      <c r="CZ74" s="13"/>
      <c r="DA74" s="13"/>
      <c r="DB74" s="13"/>
      <c r="DC74" s="13"/>
      <c r="DD74" s="13"/>
      <c r="DE74" s="13"/>
      <c r="DF74" s="13"/>
      <c r="DG74" s="13"/>
      <c r="DH74" s="13"/>
      <c r="DI74" s="13"/>
      <c r="DJ74" s="13"/>
      <c r="DK74" s="13"/>
      <c r="DL74" s="13"/>
      <c r="DM74" s="13"/>
      <c r="DN74" s="13"/>
      <c r="DO74" s="13"/>
      <c r="DP74" s="13"/>
      <c r="DQ74" s="13"/>
      <c r="DR74" s="13"/>
      <c r="DS74" s="13"/>
      <c r="DT74" s="13"/>
      <c r="DU74" s="13"/>
      <c r="DV74" s="13"/>
      <c r="DW74" s="13"/>
      <c r="DX74" s="13"/>
      <c r="DY74" s="13"/>
      <c r="DZ74" s="13"/>
      <c r="EA74" s="13"/>
      <c r="EB74" s="13"/>
      <c r="EC74" s="13"/>
      <c r="ED74" s="13"/>
      <c r="EE74" s="13"/>
      <c r="EF74" s="13"/>
      <c r="EG74" s="13"/>
      <c r="EH74" s="13"/>
      <c r="EI74" s="13"/>
      <c r="EJ74" s="13"/>
      <c r="EK74" s="13"/>
      <c r="EL74" s="13"/>
      <c r="EM74" s="13"/>
      <c r="EN74" s="13"/>
      <c r="EO74" s="13"/>
      <c r="EP74" s="13"/>
      <c r="EQ74" s="13"/>
      <c r="ER74" s="13"/>
      <c r="ES74" s="13"/>
      <c r="ET74" s="13"/>
      <c r="EU74" s="13"/>
      <c r="EV74" s="13"/>
      <c r="EW74" s="13"/>
      <c r="EX74" s="13"/>
      <c r="EY74" s="13"/>
      <c r="EZ74" s="13"/>
      <c r="FA74" s="13"/>
      <c r="FB74" s="13"/>
      <c r="FC74" s="13"/>
      <c r="FD74" s="13"/>
      <c r="FE74" s="13"/>
      <c r="FF74" s="13"/>
      <c r="FG74" s="13"/>
      <c r="FH74" s="13"/>
      <c r="FI74" s="13"/>
      <c r="FJ74" s="13"/>
      <c r="FK74" s="13"/>
      <c r="FL74" s="13"/>
      <c r="FM74" s="13"/>
      <c r="FN74" s="13"/>
      <c r="FO74" s="13"/>
      <c r="FP74" s="13"/>
      <c r="FQ74" s="13"/>
      <c r="FR74" s="13"/>
      <c r="FS74" s="13"/>
      <c r="FT74" s="13"/>
      <c r="FU74" s="13"/>
      <c r="FV74" s="13"/>
      <c r="FW74" s="13"/>
      <c r="FX74" s="13"/>
      <c r="FY74" s="13"/>
      <c r="FZ74" s="13"/>
      <c r="GA74" s="13"/>
      <c r="GB74" s="13"/>
      <c r="GC74" s="13"/>
      <c r="GD74" s="13"/>
      <c r="GE74" s="13"/>
      <c r="GF74" s="13"/>
      <c r="GG74" s="13"/>
      <c r="GH74" s="13"/>
      <c r="GI74" s="13"/>
      <c r="GJ74" s="13"/>
      <c r="GK74" s="13"/>
      <c r="GL74" s="13"/>
      <c r="GM74" s="13"/>
      <c r="GN74" s="13"/>
      <c r="GO74" s="13"/>
      <c r="GP74" s="13"/>
      <c r="GQ74" s="13"/>
      <c r="GR74" s="13"/>
      <c r="GS74" s="13"/>
      <c r="GT74" s="13"/>
      <c r="GU74" s="13"/>
      <c r="GV74" s="13"/>
      <c r="GW74" s="13"/>
      <c r="GX74" s="13"/>
      <c r="GY74" s="13"/>
      <c r="GZ74" s="13"/>
      <c r="HA74" s="13"/>
      <c r="HB74" s="13"/>
      <c r="HC74" s="13"/>
      <c r="HD74" s="13"/>
      <c r="HE74" s="13"/>
      <c r="HF74" s="13"/>
      <c r="HG74" s="13"/>
      <c r="HH74" s="13"/>
      <c r="HI74" s="13"/>
      <c r="HJ74" s="13"/>
      <c r="HK74" s="13"/>
      <c r="HL74" s="13"/>
      <c r="HM74" s="13"/>
      <c r="HN74" s="13"/>
      <c r="HO74" s="13"/>
      <c r="HP74" s="13"/>
      <c r="HQ74" s="13"/>
      <c r="HR74" s="13"/>
      <c r="HS74" s="13"/>
      <c r="HT74" s="13"/>
      <c r="HU74" s="13"/>
      <c r="HV74" s="13"/>
      <c r="HW74" s="13"/>
      <c r="HX74" s="13"/>
      <c r="HY74" s="13"/>
      <c r="HZ74" s="13"/>
      <c r="IA74" s="13"/>
      <c r="IB74" s="13"/>
      <c r="IC74" s="13"/>
      <c r="ID74" s="13"/>
      <c r="IE74" s="13"/>
      <c r="IF74" s="13"/>
      <c r="IG74" s="13"/>
      <c r="IH74" s="13"/>
      <c r="II74" s="13"/>
      <c r="IJ74" s="13"/>
      <c r="IK74" s="13"/>
      <c r="IL74" s="13"/>
      <c r="IM74" s="13"/>
      <c r="IN74" s="13"/>
      <c r="IO74" s="13"/>
    </row>
    <row r="75" spans="1:249" s="14" customFormat="1" ht="27" customHeight="1">
      <c r="A75" s="37">
        <v>210107</v>
      </c>
      <c r="B75" s="21" t="s">
        <v>213</v>
      </c>
      <c r="C75" s="20"/>
      <c r="D75" s="39">
        <v>58076</v>
      </c>
      <c r="E75" s="20">
        <v>55048.99</v>
      </c>
      <c r="F75" s="73">
        <v>0</v>
      </c>
      <c r="G75" s="73">
        <f t="shared" si="4"/>
        <v>94.78784695915697</v>
      </c>
      <c r="H75" s="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c r="BJ75" s="13"/>
      <c r="BK75" s="13"/>
      <c r="BL75" s="13"/>
      <c r="BM75" s="13"/>
      <c r="BN75" s="13"/>
      <c r="BO75" s="13"/>
      <c r="BP75" s="13"/>
      <c r="BQ75" s="13"/>
      <c r="BR75" s="13"/>
      <c r="BS75" s="13"/>
      <c r="BT75" s="13"/>
      <c r="BU75" s="13"/>
      <c r="BV75" s="13"/>
      <c r="BW75" s="13"/>
      <c r="BX75" s="13"/>
      <c r="BY75" s="13"/>
      <c r="BZ75" s="13"/>
      <c r="CA75" s="13"/>
      <c r="CB75" s="13"/>
      <c r="CC75" s="13"/>
      <c r="CD75" s="13"/>
      <c r="CE75" s="13"/>
      <c r="CF75" s="13"/>
      <c r="CG75" s="13"/>
      <c r="CH75" s="13"/>
      <c r="CI75" s="13"/>
      <c r="CJ75" s="13"/>
      <c r="CK75" s="13"/>
      <c r="CL75" s="13"/>
      <c r="CM75" s="13"/>
      <c r="CN75" s="13"/>
      <c r="CO75" s="13"/>
      <c r="CP75" s="13"/>
      <c r="CQ75" s="13"/>
      <c r="CR75" s="13"/>
      <c r="CS75" s="13"/>
      <c r="CT75" s="13"/>
      <c r="CU75" s="13"/>
      <c r="CV75" s="13"/>
      <c r="CW75" s="13"/>
      <c r="CX75" s="13"/>
      <c r="CY75" s="13"/>
      <c r="CZ75" s="13"/>
      <c r="DA75" s="13"/>
      <c r="DB75" s="13"/>
      <c r="DC75" s="13"/>
      <c r="DD75" s="13"/>
      <c r="DE75" s="13"/>
      <c r="DF75" s="13"/>
      <c r="DG75" s="13"/>
      <c r="DH75" s="13"/>
      <c r="DI75" s="13"/>
      <c r="DJ75" s="13"/>
      <c r="DK75" s="13"/>
      <c r="DL75" s="13"/>
      <c r="DM75" s="13"/>
      <c r="DN75" s="13"/>
      <c r="DO75" s="13"/>
      <c r="DP75" s="13"/>
      <c r="DQ75" s="13"/>
      <c r="DR75" s="13"/>
      <c r="DS75" s="13"/>
      <c r="DT75" s="13"/>
      <c r="DU75" s="13"/>
      <c r="DV75" s="13"/>
      <c r="DW75" s="13"/>
      <c r="DX75" s="13"/>
      <c r="DY75" s="13"/>
      <c r="DZ75" s="13"/>
      <c r="EA75" s="13"/>
      <c r="EB75" s="13"/>
      <c r="EC75" s="13"/>
      <c r="ED75" s="13"/>
      <c r="EE75" s="13"/>
      <c r="EF75" s="13"/>
      <c r="EG75" s="13"/>
      <c r="EH75" s="13"/>
      <c r="EI75" s="13"/>
      <c r="EJ75" s="13"/>
      <c r="EK75" s="13"/>
      <c r="EL75" s="13"/>
      <c r="EM75" s="13"/>
      <c r="EN75" s="13"/>
      <c r="EO75" s="13"/>
      <c r="EP75" s="13"/>
      <c r="EQ75" s="13"/>
      <c r="ER75" s="13"/>
      <c r="ES75" s="13"/>
      <c r="ET75" s="13"/>
      <c r="EU75" s="13"/>
      <c r="EV75" s="13"/>
      <c r="EW75" s="13"/>
      <c r="EX75" s="13"/>
      <c r="EY75" s="13"/>
      <c r="EZ75" s="13"/>
      <c r="FA75" s="13"/>
      <c r="FB75" s="13"/>
      <c r="FC75" s="13"/>
      <c r="FD75" s="13"/>
      <c r="FE75" s="13"/>
      <c r="FF75" s="13"/>
      <c r="FG75" s="13"/>
      <c r="FH75" s="13"/>
      <c r="FI75" s="13"/>
      <c r="FJ75" s="13"/>
      <c r="FK75" s="13"/>
      <c r="FL75" s="13"/>
      <c r="FM75" s="13"/>
      <c r="FN75" s="13"/>
      <c r="FO75" s="13"/>
      <c r="FP75" s="13"/>
      <c r="FQ75" s="13"/>
      <c r="FR75" s="13"/>
      <c r="FS75" s="13"/>
      <c r="FT75" s="13"/>
      <c r="FU75" s="13"/>
      <c r="FV75" s="13"/>
      <c r="FW75" s="13"/>
      <c r="FX75" s="13"/>
      <c r="FY75" s="13"/>
      <c r="FZ75" s="13"/>
      <c r="GA75" s="13"/>
      <c r="GB75" s="13"/>
      <c r="GC75" s="13"/>
      <c r="GD75" s="13"/>
      <c r="GE75" s="13"/>
      <c r="GF75" s="13"/>
      <c r="GG75" s="13"/>
      <c r="GH75" s="13"/>
      <c r="GI75" s="13"/>
      <c r="GJ75" s="13"/>
      <c r="GK75" s="13"/>
      <c r="GL75" s="13"/>
      <c r="GM75" s="13"/>
      <c r="GN75" s="13"/>
      <c r="GO75" s="13"/>
      <c r="GP75" s="13"/>
      <c r="GQ75" s="13"/>
      <c r="GR75" s="13"/>
      <c r="GS75" s="13"/>
      <c r="GT75" s="13"/>
      <c r="GU75" s="13"/>
      <c r="GV75" s="13"/>
      <c r="GW75" s="13"/>
      <c r="GX75" s="13"/>
      <c r="GY75" s="13"/>
      <c r="GZ75" s="13"/>
      <c r="HA75" s="13"/>
      <c r="HB75" s="13"/>
      <c r="HC75" s="13"/>
      <c r="HD75" s="13"/>
      <c r="HE75" s="13"/>
      <c r="HF75" s="13"/>
      <c r="HG75" s="13"/>
      <c r="HH75" s="13"/>
      <c r="HI75" s="13"/>
      <c r="HJ75" s="13"/>
      <c r="HK75" s="13"/>
      <c r="HL75" s="13"/>
      <c r="HM75" s="13"/>
      <c r="HN75" s="13"/>
      <c r="HO75" s="13"/>
      <c r="HP75" s="13"/>
      <c r="HQ75" s="13"/>
      <c r="HR75" s="13"/>
      <c r="HS75" s="13"/>
      <c r="HT75" s="13"/>
      <c r="HU75" s="13"/>
      <c r="HV75" s="13"/>
      <c r="HW75" s="13"/>
      <c r="HX75" s="13"/>
      <c r="HY75" s="13"/>
      <c r="HZ75" s="13"/>
      <c r="IA75" s="13"/>
      <c r="IB75" s="13"/>
      <c r="IC75" s="13"/>
      <c r="ID75" s="13"/>
      <c r="IE75" s="13"/>
      <c r="IF75" s="13"/>
      <c r="IG75" s="13"/>
      <c r="IH75" s="13"/>
      <c r="II75" s="13"/>
      <c r="IJ75" s="13"/>
      <c r="IK75" s="13"/>
      <c r="IL75" s="13"/>
      <c r="IM75" s="13"/>
      <c r="IN75" s="13"/>
      <c r="IO75" s="13"/>
    </row>
    <row r="76" spans="1:249" s="14" customFormat="1" ht="27" customHeight="1">
      <c r="A76" s="36">
        <v>250000</v>
      </c>
      <c r="B76" s="16" t="s">
        <v>110</v>
      </c>
      <c r="C76" s="17">
        <f>C77+C79</f>
        <v>187650</v>
      </c>
      <c r="D76" s="17">
        <f>D77+D79+D78</f>
        <v>222273</v>
      </c>
      <c r="E76" s="17">
        <f>E77+E79+E78</f>
        <v>186753.2</v>
      </c>
      <c r="F76" s="72">
        <f t="shared" si="3"/>
        <v>99.5220889954703</v>
      </c>
      <c r="G76" s="72">
        <f t="shared" si="4"/>
        <v>84.01974148906976</v>
      </c>
      <c r="H76" s="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c r="AW76" s="13"/>
      <c r="AX76" s="13"/>
      <c r="AY76" s="13"/>
      <c r="AZ76" s="13"/>
      <c r="BA76" s="13"/>
      <c r="BB76" s="13"/>
      <c r="BC76" s="13"/>
      <c r="BD76" s="13"/>
      <c r="BE76" s="13"/>
      <c r="BF76" s="13"/>
      <c r="BG76" s="13"/>
      <c r="BH76" s="13"/>
      <c r="BI76" s="13"/>
      <c r="BJ76" s="13"/>
      <c r="BK76" s="13"/>
      <c r="BL76" s="13"/>
      <c r="BM76" s="13"/>
      <c r="BN76" s="13"/>
      <c r="BO76" s="13"/>
      <c r="BP76" s="13"/>
      <c r="BQ76" s="13"/>
      <c r="BR76" s="13"/>
      <c r="BS76" s="13"/>
      <c r="BT76" s="13"/>
      <c r="BU76" s="13"/>
      <c r="BV76" s="13"/>
      <c r="BW76" s="13"/>
      <c r="BX76" s="13"/>
      <c r="BY76" s="13"/>
      <c r="BZ76" s="13"/>
      <c r="CA76" s="13"/>
      <c r="CB76" s="13"/>
      <c r="CC76" s="13"/>
      <c r="CD76" s="13"/>
      <c r="CE76" s="13"/>
      <c r="CF76" s="13"/>
      <c r="CG76" s="13"/>
      <c r="CH76" s="13"/>
      <c r="CI76" s="13"/>
      <c r="CJ76" s="13"/>
      <c r="CK76" s="13"/>
      <c r="CL76" s="13"/>
      <c r="CM76" s="13"/>
      <c r="CN76" s="13"/>
      <c r="CO76" s="13"/>
      <c r="CP76" s="13"/>
      <c r="CQ76" s="13"/>
      <c r="CR76" s="13"/>
      <c r="CS76" s="13"/>
      <c r="CT76" s="13"/>
      <c r="CU76" s="13"/>
      <c r="CV76" s="13"/>
      <c r="CW76" s="13"/>
      <c r="CX76" s="13"/>
      <c r="CY76" s="13"/>
      <c r="CZ76" s="13"/>
      <c r="DA76" s="13"/>
      <c r="DB76" s="13"/>
      <c r="DC76" s="13"/>
      <c r="DD76" s="13"/>
      <c r="DE76" s="13"/>
      <c r="DF76" s="13"/>
      <c r="DG76" s="13"/>
      <c r="DH76" s="13"/>
      <c r="DI76" s="13"/>
      <c r="DJ76" s="13"/>
      <c r="DK76" s="13"/>
      <c r="DL76" s="13"/>
      <c r="DM76" s="13"/>
      <c r="DN76" s="13"/>
      <c r="DO76" s="13"/>
      <c r="DP76" s="13"/>
      <c r="DQ76" s="13"/>
      <c r="DR76" s="13"/>
      <c r="DS76" s="13"/>
      <c r="DT76" s="13"/>
      <c r="DU76" s="13"/>
      <c r="DV76" s="13"/>
      <c r="DW76" s="13"/>
      <c r="DX76" s="13"/>
      <c r="DY76" s="13"/>
      <c r="DZ76" s="13"/>
      <c r="EA76" s="13"/>
      <c r="EB76" s="13"/>
      <c r="EC76" s="13"/>
      <c r="ED76" s="13"/>
      <c r="EE76" s="13"/>
      <c r="EF76" s="13"/>
      <c r="EG76" s="13"/>
      <c r="EH76" s="13"/>
      <c r="EI76" s="13"/>
      <c r="EJ76" s="13"/>
      <c r="EK76" s="13"/>
      <c r="EL76" s="13"/>
      <c r="EM76" s="13"/>
      <c r="EN76" s="13"/>
      <c r="EO76" s="13"/>
      <c r="EP76" s="13"/>
      <c r="EQ76" s="13"/>
      <c r="ER76" s="13"/>
      <c r="ES76" s="13"/>
      <c r="ET76" s="13"/>
      <c r="EU76" s="13"/>
      <c r="EV76" s="13"/>
      <c r="EW76" s="13"/>
      <c r="EX76" s="13"/>
      <c r="EY76" s="13"/>
      <c r="EZ76" s="13"/>
      <c r="FA76" s="13"/>
      <c r="FB76" s="13"/>
      <c r="FC76" s="13"/>
      <c r="FD76" s="13"/>
      <c r="FE76" s="13"/>
      <c r="FF76" s="13"/>
      <c r="FG76" s="13"/>
      <c r="FH76" s="13"/>
      <c r="FI76" s="13"/>
      <c r="FJ76" s="13"/>
      <c r="FK76" s="13"/>
      <c r="FL76" s="13"/>
      <c r="FM76" s="13"/>
      <c r="FN76" s="13"/>
      <c r="FO76" s="13"/>
      <c r="FP76" s="13"/>
      <c r="FQ76" s="13"/>
      <c r="FR76" s="13"/>
      <c r="FS76" s="13"/>
      <c r="FT76" s="13"/>
      <c r="FU76" s="13"/>
      <c r="FV76" s="13"/>
      <c r="FW76" s="13"/>
      <c r="FX76" s="13"/>
      <c r="FY76" s="13"/>
      <c r="FZ76" s="13"/>
      <c r="GA76" s="13"/>
      <c r="GB76" s="13"/>
      <c r="GC76" s="13"/>
      <c r="GD76" s="13"/>
      <c r="GE76" s="13"/>
      <c r="GF76" s="13"/>
      <c r="GG76" s="13"/>
      <c r="GH76" s="13"/>
      <c r="GI76" s="13"/>
      <c r="GJ76" s="13"/>
      <c r="GK76" s="13"/>
      <c r="GL76" s="13"/>
      <c r="GM76" s="13"/>
      <c r="GN76" s="13"/>
      <c r="GO76" s="13"/>
      <c r="GP76" s="13"/>
      <c r="GQ76" s="13"/>
      <c r="GR76" s="13"/>
      <c r="GS76" s="13"/>
      <c r="GT76" s="13"/>
      <c r="GU76" s="13"/>
      <c r="GV76" s="13"/>
      <c r="GW76" s="13"/>
      <c r="GX76" s="13"/>
      <c r="GY76" s="13"/>
      <c r="GZ76" s="13"/>
      <c r="HA76" s="13"/>
      <c r="HB76" s="13"/>
      <c r="HC76" s="13"/>
      <c r="HD76" s="13"/>
      <c r="HE76" s="13"/>
      <c r="HF76" s="13"/>
      <c r="HG76" s="13"/>
      <c r="HH76" s="13"/>
      <c r="HI76" s="13"/>
      <c r="HJ76" s="13"/>
      <c r="HK76" s="13"/>
      <c r="HL76" s="13"/>
      <c r="HM76" s="13"/>
      <c r="HN76" s="13"/>
      <c r="HO76" s="13"/>
      <c r="HP76" s="13"/>
      <c r="HQ76" s="13"/>
      <c r="HR76" s="13"/>
      <c r="HS76" s="13"/>
      <c r="HT76" s="13"/>
      <c r="HU76" s="13"/>
      <c r="HV76" s="13"/>
      <c r="HW76" s="13"/>
      <c r="HX76" s="13"/>
      <c r="HY76" s="13"/>
      <c r="HZ76" s="13"/>
      <c r="IA76" s="13"/>
      <c r="IB76" s="13"/>
      <c r="IC76" s="13"/>
      <c r="ID76" s="13"/>
      <c r="IE76" s="13"/>
      <c r="IF76" s="13"/>
      <c r="IG76" s="13"/>
      <c r="IH76" s="13"/>
      <c r="II76" s="13"/>
      <c r="IJ76" s="13"/>
      <c r="IK76" s="13"/>
      <c r="IL76" s="13"/>
      <c r="IM76" s="13"/>
      <c r="IN76" s="13"/>
      <c r="IO76" s="13"/>
    </row>
    <row r="77" spans="1:249" s="14" customFormat="1" ht="27" customHeight="1">
      <c r="A77" s="37">
        <v>250102</v>
      </c>
      <c r="B77" s="21" t="s">
        <v>111</v>
      </c>
      <c r="C77" s="20">
        <v>50000</v>
      </c>
      <c r="D77" s="39">
        <v>10000</v>
      </c>
      <c r="E77" s="20">
        <v>0</v>
      </c>
      <c r="F77" s="73">
        <f t="shared" si="3"/>
        <v>0</v>
      </c>
      <c r="G77" s="73">
        <f t="shared" si="4"/>
        <v>0</v>
      </c>
      <c r="H77" s="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c r="AY77" s="13"/>
      <c r="AZ77" s="13"/>
      <c r="BA77" s="13"/>
      <c r="BB77" s="13"/>
      <c r="BC77" s="13"/>
      <c r="BD77" s="13"/>
      <c r="BE77" s="13"/>
      <c r="BF77" s="13"/>
      <c r="BG77" s="13"/>
      <c r="BH77" s="13"/>
      <c r="BI77" s="13"/>
      <c r="BJ77" s="13"/>
      <c r="BK77" s="13"/>
      <c r="BL77" s="13"/>
      <c r="BM77" s="13"/>
      <c r="BN77" s="13"/>
      <c r="BO77" s="13"/>
      <c r="BP77" s="13"/>
      <c r="BQ77" s="13"/>
      <c r="BR77" s="13"/>
      <c r="BS77" s="13"/>
      <c r="BT77" s="13"/>
      <c r="BU77" s="13"/>
      <c r="BV77" s="13"/>
      <c r="BW77" s="13"/>
      <c r="BX77" s="13"/>
      <c r="BY77" s="13"/>
      <c r="BZ77" s="13"/>
      <c r="CA77" s="13"/>
      <c r="CB77" s="13"/>
      <c r="CC77" s="13"/>
      <c r="CD77" s="13"/>
      <c r="CE77" s="13"/>
      <c r="CF77" s="13"/>
      <c r="CG77" s="13"/>
      <c r="CH77" s="13"/>
      <c r="CI77" s="13"/>
      <c r="CJ77" s="13"/>
      <c r="CK77" s="13"/>
      <c r="CL77" s="13"/>
      <c r="CM77" s="13"/>
      <c r="CN77" s="13"/>
      <c r="CO77" s="13"/>
      <c r="CP77" s="13"/>
      <c r="CQ77" s="13"/>
      <c r="CR77" s="13"/>
      <c r="CS77" s="13"/>
      <c r="CT77" s="13"/>
      <c r="CU77" s="13"/>
      <c r="CV77" s="13"/>
      <c r="CW77" s="13"/>
      <c r="CX77" s="13"/>
      <c r="CY77" s="13"/>
      <c r="CZ77" s="13"/>
      <c r="DA77" s="13"/>
      <c r="DB77" s="13"/>
      <c r="DC77" s="13"/>
      <c r="DD77" s="13"/>
      <c r="DE77" s="13"/>
      <c r="DF77" s="13"/>
      <c r="DG77" s="13"/>
      <c r="DH77" s="13"/>
      <c r="DI77" s="13"/>
      <c r="DJ77" s="13"/>
      <c r="DK77" s="13"/>
      <c r="DL77" s="13"/>
      <c r="DM77" s="13"/>
      <c r="DN77" s="13"/>
      <c r="DO77" s="13"/>
      <c r="DP77" s="13"/>
      <c r="DQ77" s="13"/>
      <c r="DR77" s="13"/>
      <c r="DS77" s="13"/>
      <c r="DT77" s="13"/>
      <c r="DU77" s="13"/>
      <c r="DV77" s="13"/>
      <c r="DW77" s="13"/>
      <c r="DX77" s="13"/>
      <c r="DY77" s="13"/>
      <c r="DZ77" s="13"/>
      <c r="EA77" s="13"/>
      <c r="EB77" s="13"/>
      <c r="EC77" s="13"/>
      <c r="ED77" s="13"/>
      <c r="EE77" s="13"/>
      <c r="EF77" s="13"/>
      <c r="EG77" s="13"/>
      <c r="EH77" s="13"/>
      <c r="EI77" s="13"/>
      <c r="EJ77" s="13"/>
      <c r="EK77" s="13"/>
      <c r="EL77" s="13"/>
      <c r="EM77" s="13"/>
      <c r="EN77" s="13"/>
      <c r="EO77" s="13"/>
      <c r="EP77" s="13"/>
      <c r="EQ77" s="13"/>
      <c r="ER77" s="13"/>
      <c r="ES77" s="13"/>
      <c r="ET77" s="13"/>
      <c r="EU77" s="13"/>
      <c r="EV77" s="13"/>
      <c r="EW77" s="13"/>
      <c r="EX77" s="13"/>
      <c r="EY77" s="13"/>
      <c r="EZ77" s="13"/>
      <c r="FA77" s="13"/>
      <c r="FB77" s="13"/>
      <c r="FC77" s="13"/>
      <c r="FD77" s="13"/>
      <c r="FE77" s="13"/>
      <c r="FF77" s="13"/>
      <c r="FG77" s="13"/>
      <c r="FH77" s="13"/>
      <c r="FI77" s="13"/>
      <c r="FJ77" s="13"/>
      <c r="FK77" s="13"/>
      <c r="FL77" s="13"/>
      <c r="FM77" s="13"/>
      <c r="FN77" s="13"/>
      <c r="FO77" s="13"/>
      <c r="FP77" s="13"/>
      <c r="FQ77" s="13"/>
      <c r="FR77" s="13"/>
      <c r="FS77" s="13"/>
      <c r="FT77" s="13"/>
      <c r="FU77" s="13"/>
      <c r="FV77" s="13"/>
      <c r="FW77" s="13"/>
      <c r="FX77" s="13"/>
      <c r="FY77" s="13"/>
      <c r="FZ77" s="13"/>
      <c r="GA77" s="13"/>
      <c r="GB77" s="13"/>
      <c r="GC77" s="13"/>
      <c r="GD77" s="13"/>
      <c r="GE77" s="13"/>
      <c r="GF77" s="13"/>
      <c r="GG77" s="13"/>
      <c r="GH77" s="13"/>
      <c r="GI77" s="13"/>
      <c r="GJ77" s="13"/>
      <c r="GK77" s="13"/>
      <c r="GL77" s="13"/>
      <c r="GM77" s="13"/>
      <c r="GN77" s="13"/>
      <c r="GO77" s="13"/>
      <c r="GP77" s="13"/>
      <c r="GQ77" s="13"/>
      <c r="GR77" s="13"/>
      <c r="GS77" s="13"/>
      <c r="GT77" s="13"/>
      <c r="GU77" s="13"/>
      <c r="GV77" s="13"/>
      <c r="GW77" s="13"/>
      <c r="GX77" s="13"/>
      <c r="GY77" s="13"/>
      <c r="GZ77" s="13"/>
      <c r="HA77" s="13"/>
      <c r="HB77" s="13"/>
      <c r="HC77" s="13"/>
      <c r="HD77" s="13"/>
      <c r="HE77" s="13"/>
      <c r="HF77" s="13"/>
      <c r="HG77" s="13"/>
      <c r="HH77" s="13"/>
      <c r="HI77" s="13"/>
      <c r="HJ77" s="13"/>
      <c r="HK77" s="13"/>
      <c r="HL77" s="13"/>
      <c r="HM77" s="13"/>
      <c r="HN77" s="13"/>
      <c r="HO77" s="13"/>
      <c r="HP77" s="13"/>
      <c r="HQ77" s="13"/>
      <c r="HR77" s="13"/>
      <c r="HS77" s="13"/>
      <c r="HT77" s="13"/>
      <c r="HU77" s="13"/>
      <c r="HV77" s="13"/>
      <c r="HW77" s="13"/>
      <c r="HX77" s="13"/>
      <c r="HY77" s="13"/>
      <c r="HZ77" s="13"/>
      <c r="IA77" s="13"/>
      <c r="IB77" s="13"/>
      <c r="IC77" s="13"/>
      <c r="ID77" s="13"/>
      <c r="IE77" s="13"/>
      <c r="IF77" s="13"/>
      <c r="IG77" s="13"/>
      <c r="IH77" s="13"/>
      <c r="II77" s="13"/>
      <c r="IJ77" s="13"/>
      <c r="IK77" s="13"/>
      <c r="IL77" s="13"/>
      <c r="IM77" s="13"/>
      <c r="IN77" s="13"/>
      <c r="IO77" s="13"/>
    </row>
    <row r="78" spans="1:249" s="14" customFormat="1" ht="27" customHeight="1">
      <c r="A78" s="37">
        <v>250203</v>
      </c>
      <c r="B78" s="21" t="s">
        <v>237</v>
      </c>
      <c r="C78" s="20"/>
      <c r="D78" s="39">
        <v>800</v>
      </c>
      <c r="E78" s="20">
        <v>800</v>
      </c>
      <c r="F78" s="73"/>
      <c r="G78" s="73">
        <f t="shared" si="4"/>
        <v>100</v>
      </c>
      <c r="H78" s="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c r="AX78" s="13"/>
      <c r="AY78" s="13"/>
      <c r="AZ78" s="13"/>
      <c r="BA78" s="13"/>
      <c r="BB78" s="13"/>
      <c r="BC78" s="13"/>
      <c r="BD78" s="13"/>
      <c r="BE78" s="13"/>
      <c r="BF78" s="13"/>
      <c r="BG78" s="13"/>
      <c r="BH78" s="13"/>
      <c r="BI78" s="13"/>
      <c r="BJ78" s="13"/>
      <c r="BK78" s="13"/>
      <c r="BL78" s="13"/>
      <c r="BM78" s="13"/>
      <c r="BN78" s="13"/>
      <c r="BO78" s="13"/>
      <c r="BP78" s="13"/>
      <c r="BQ78" s="13"/>
      <c r="BR78" s="13"/>
      <c r="BS78" s="13"/>
      <c r="BT78" s="13"/>
      <c r="BU78" s="13"/>
      <c r="BV78" s="13"/>
      <c r="BW78" s="13"/>
      <c r="BX78" s="13"/>
      <c r="BY78" s="13"/>
      <c r="BZ78" s="13"/>
      <c r="CA78" s="13"/>
      <c r="CB78" s="13"/>
      <c r="CC78" s="13"/>
      <c r="CD78" s="13"/>
      <c r="CE78" s="13"/>
      <c r="CF78" s="13"/>
      <c r="CG78" s="13"/>
      <c r="CH78" s="13"/>
      <c r="CI78" s="13"/>
      <c r="CJ78" s="13"/>
      <c r="CK78" s="13"/>
      <c r="CL78" s="13"/>
      <c r="CM78" s="13"/>
      <c r="CN78" s="13"/>
      <c r="CO78" s="13"/>
      <c r="CP78" s="13"/>
      <c r="CQ78" s="13"/>
      <c r="CR78" s="13"/>
      <c r="CS78" s="13"/>
      <c r="CT78" s="13"/>
      <c r="CU78" s="13"/>
      <c r="CV78" s="13"/>
      <c r="CW78" s="13"/>
      <c r="CX78" s="13"/>
      <c r="CY78" s="13"/>
      <c r="CZ78" s="13"/>
      <c r="DA78" s="13"/>
      <c r="DB78" s="13"/>
      <c r="DC78" s="13"/>
      <c r="DD78" s="13"/>
      <c r="DE78" s="13"/>
      <c r="DF78" s="13"/>
      <c r="DG78" s="13"/>
      <c r="DH78" s="13"/>
      <c r="DI78" s="13"/>
      <c r="DJ78" s="13"/>
      <c r="DK78" s="13"/>
      <c r="DL78" s="13"/>
      <c r="DM78" s="13"/>
      <c r="DN78" s="13"/>
      <c r="DO78" s="13"/>
      <c r="DP78" s="13"/>
      <c r="DQ78" s="13"/>
      <c r="DR78" s="13"/>
      <c r="DS78" s="13"/>
      <c r="DT78" s="13"/>
      <c r="DU78" s="13"/>
      <c r="DV78" s="13"/>
      <c r="DW78" s="13"/>
      <c r="DX78" s="13"/>
      <c r="DY78" s="13"/>
      <c r="DZ78" s="13"/>
      <c r="EA78" s="13"/>
      <c r="EB78" s="13"/>
      <c r="EC78" s="13"/>
      <c r="ED78" s="13"/>
      <c r="EE78" s="13"/>
      <c r="EF78" s="13"/>
      <c r="EG78" s="13"/>
      <c r="EH78" s="13"/>
      <c r="EI78" s="13"/>
      <c r="EJ78" s="13"/>
      <c r="EK78" s="13"/>
      <c r="EL78" s="13"/>
      <c r="EM78" s="13"/>
      <c r="EN78" s="13"/>
      <c r="EO78" s="13"/>
      <c r="EP78" s="13"/>
      <c r="EQ78" s="13"/>
      <c r="ER78" s="13"/>
      <c r="ES78" s="13"/>
      <c r="ET78" s="13"/>
      <c r="EU78" s="13"/>
      <c r="EV78" s="13"/>
      <c r="EW78" s="13"/>
      <c r="EX78" s="13"/>
      <c r="EY78" s="13"/>
      <c r="EZ78" s="13"/>
      <c r="FA78" s="13"/>
      <c r="FB78" s="13"/>
      <c r="FC78" s="13"/>
      <c r="FD78" s="13"/>
      <c r="FE78" s="13"/>
      <c r="FF78" s="13"/>
      <c r="FG78" s="13"/>
      <c r="FH78" s="13"/>
      <c r="FI78" s="13"/>
      <c r="FJ78" s="13"/>
      <c r="FK78" s="13"/>
      <c r="FL78" s="13"/>
      <c r="FM78" s="13"/>
      <c r="FN78" s="13"/>
      <c r="FO78" s="13"/>
      <c r="FP78" s="13"/>
      <c r="FQ78" s="13"/>
      <c r="FR78" s="13"/>
      <c r="FS78" s="13"/>
      <c r="FT78" s="13"/>
      <c r="FU78" s="13"/>
      <c r="FV78" s="13"/>
      <c r="FW78" s="13"/>
      <c r="FX78" s="13"/>
      <c r="FY78" s="13"/>
      <c r="FZ78" s="13"/>
      <c r="GA78" s="13"/>
      <c r="GB78" s="13"/>
      <c r="GC78" s="13"/>
      <c r="GD78" s="13"/>
      <c r="GE78" s="13"/>
      <c r="GF78" s="13"/>
      <c r="GG78" s="13"/>
      <c r="GH78" s="13"/>
      <c r="GI78" s="13"/>
      <c r="GJ78" s="13"/>
      <c r="GK78" s="13"/>
      <c r="GL78" s="13"/>
      <c r="GM78" s="13"/>
      <c r="GN78" s="13"/>
      <c r="GO78" s="13"/>
      <c r="GP78" s="13"/>
      <c r="GQ78" s="13"/>
      <c r="GR78" s="13"/>
      <c r="GS78" s="13"/>
      <c r="GT78" s="13"/>
      <c r="GU78" s="13"/>
      <c r="GV78" s="13"/>
      <c r="GW78" s="13"/>
      <c r="GX78" s="13"/>
      <c r="GY78" s="13"/>
      <c r="GZ78" s="13"/>
      <c r="HA78" s="13"/>
      <c r="HB78" s="13"/>
      <c r="HC78" s="13"/>
      <c r="HD78" s="13"/>
      <c r="HE78" s="13"/>
      <c r="HF78" s="13"/>
      <c r="HG78" s="13"/>
      <c r="HH78" s="13"/>
      <c r="HI78" s="13"/>
      <c r="HJ78" s="13"/>
      <c r="HK78" s="13"/>
      <c r="HL78" s="13"/>
      <c r="HM78" s="13"/>
      <c r="HN78" s="13"/>
      <c r="HO78" s="13"/>
      <c r="HP78" s="13"/>
      <c r="HQ78" s="13"/>
      <c r="HR78" s="13"/>
      <c r="HS78" s="13"/>
      <c r="HT78" s="13"/>
      <c r="HU78" s="13"/>
      <c r="HV78" s="13"/>
      <c r="HW78" s="13"/>
      <c r="HX78" s="13"/>
      <c r="HY78" s="13"/>
      <c r="HZ78" s="13"/>
      <c r="IA78" s="13"/>
      <c r="IB78" s="13"/>
      <c r="IC78" s="13"/>
      <c r="ID78" s="13"/>
      <c r="IE78" s="13"/>
      <c r="IF78" s="13"/>
      <c r="IG78" s="13"/>
      <c r="IH78" s="13"/>
      <c r="II78" s="13"/>
      <c r="IJ78" s="13"/>
      <c r="IK78" s="13"/>
      <c r="IL78" s="13"/>
      <c r="IM78" s="13"/>
      <c r="IN78" s="13"/>
      <c r="IO78" s="13"/>
    </row>
    <row r="79" spans="1:249" s="14" customFormat="1" ht="24" customHeight="1">
      <c r="A79" s="37">
        <v>250404</v>
      </c>
      <c r="B79" s="21" t="s">
        <v>112</v>
      </c>
      <c r="C79" s="20">
        <v>137650</v>
      </c>
      <c r="D79" s="20">
        <v>211473</v>
      </c>
      <c r="E79" s="20">
        <v>185953.2</v>
      </c>
      <c r="F79" s="73">
        <f t="shared" si="3"/>
        <v>135.0913185615692</v>
      </c>
      <c r="G79" s="73">
        <f t="shared" si="4"/>
        <v>87.93236015945298</v>
      </c>
      <c r="H79" s="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c r="BB79" s="13"/>
      <c r="BC79" s="13"/>
      <c r="BD79" s="13"/>
      <c r="BE79" s="13"/>
      <c r="BF79" s="13"/>
      <c r="BG79" s="13"/>
      <c r="BH79" s="13"/>
      <c r="BI79" s="13"/>
      <c r="BJ79" s="13"/>
      <c r="BK79" s="13"/>
      <c r="BL79" s="13"/>
      <c r="BM79" s="13"/>
      <c r="BN79" s="13"/>
      <c r="BO79" s="13"/>
      <c r="BP79" s="13"/>
      <c r="BQ79" s="13"/>
      <c r="BR79" s="13"/>
      <c r="BS79" s="13"/>
      <c r="BT79" s="13"/>
      <c r="BU79" s="13"/>
      <c r="BV79" s="13"/>
      <c r="BW79" s="13"/>
      <c r="BX79" s="13"/>
      <c r="BY79" s="13"/>
      <c r="BZ79" s="13"/>
      <c r="CA79" s="13"/>
      <c r="CB79" s="13"/>
      <c r="CC79" s="13"/>
      <c r="CD79" s="13"/>
      <c r="CE79" s="13"/>
      <c r="CF79" s="13"/>
      <c r="CG79" s="13"/>
      <c r="CH79" s="13"/>
      <c r="CI79" s="13"/>
      <c r="CJ79" s="13"/>
      <c r="CK79" s="13"/>
      <c r="CL79" s="13"/>
      <c r="CM79" s="13"/>
      <c r="CN79" s="13"/>
      <c r="CO79" s="13"/>
      <c r="CP79" s="13"/>
      <c r="CQ79" s="13"/>
      <c r="CR79" s="13"/>
      <c r="CS79" s="13"/>
      <c r="CT79" s="13"/>
      <c r="CU79" s="13"/>
      <c r="CV79" s="13"/>
      <c r="CW79" s="13"/>
      <c r="CX79" s="13"/>
      <c r="CY79" s="13"/>
      <c r="CZ79" s="13"/>
      <c r="DA79" s="13"/>
      <c r="DB79" s="13"/>
      <c r="DC79" s="13"/>
      <c r="DD79" s="13"/>
      <c r="DE79" s="13"/>
      <c r="DF79" s="13"/>
      <c r="DG79" s="13"/>
      <c r="DH79" s="13"/>
      <c r="DI79" s="13"/>
      <c r="DJ79" s="13"/>
      <c r="DK79" s="13"/>
      <c r="DL79" s="13"/>
      <c r="DM79" s="13"/>
      <c r="DN79" s="13"/>
      <c r="DO79" s="13"/>
      <c r="DP79" s="13"/>
      <c r="DQ79" s="13"/>
      <c r="DR79" s="13"/>
      <c r="DS79" s="13"/>
      <c r="DT79" s="13"/>
      <c r="DU79" s="13"/>
      <c r="DV79" s="13"/>
      <c r="DW79" s="13"/>
      <c r="DX79" s="13"/>
      <c r="DY79" s="13"/>
      <c r="DZ79" s="13"/>
      <c r="EA79" s="13"/>
      <c r="EB79" s="13"/>
      <c r="EC79" s="13"/>
      <c r="ED79" s="13"/>
      <c r="EE79" s="13"/>
      <c r="EF79" s="13"/>
      <c r="EG79" s="13"/>
      <c r="EH79" s="13"/>
      <c r="EI79" s="13"/>
      <c r="EJ79" s="13"/>
      <c r="EK79" s="13"/>
      <c r="EL79" s="13"/>
      <c r="EM79" s="13"/>
      <c r="EN79" s="13"/>
      <c r="EO79" s="13"/>
      <c r="EP79" s="13"/>
      <c r="EQ79" s="13"/>
      <c r="ER79" s="13"/>
      <c r="ES79" s="13"/>
      <c r="ET79" s="13"/>
      <c r="EU79" s="13"/>
      <c r="EV79" s="13"/>
      <c r="EW79" s="13"/>
      <c r="EX79" s="13"/>
      <c r="EY79" s="13"/>
      <c r="EZ79" s="13"/>
      <c r="FA79" s="13"/>
      <c r="FB79" s="13"/>
      <c r="FC79" s="13"/>
      <c r="FD79" s="13"/>
      <c r="FE79" s="13"/>
      <c r="FF79" s="13"/>
      <c r="FG79" s="13"/>
      <c r="FH79" s="13"/>
      <c r="FI79" s="13"/>
      <c r="FJ79" s="13"/>
      <c r="FK79" s="13"/>
      <c r="FL79" s="13"/>
      <c r="FM79" s="13"/>
      <c r="FN79" s="13"/>
      <c r="FO79" s="13"/>
      <c r="FP79" s="13"/>
      <c r="FQ79" s="13"/>
      <c r="FR79" s="13"/>
      <c r="FS79" s="13"/>
      <c r="FT79" s="13"/>
      <c r="FU79" s="13"/>
      <c r="FV79" s="13"/>
      <c r="FW79" s="13"/>
      <c r="FX79" s="13"/>
      <c r="FY79" s="13"/>
      <c r="FZ79" s="13"/>
      <c r="GA79" s="13"/>
      <c r="GB79" s="13"/>
      <c r="GC79" s="13"/>
      <c r="GD79" s="13"/>
      <c r="GE79" s="13"/>
      <c r="GF79" s="13"/>
      <c r="GG79" s="13"/>
      <c r="GH79" s="13"/>
      <c r="GI79" s="13"/>
      <c r="GJ79" s="13"/>
      <c r="GK79" s="13"/>
      <c r="GL79" s="13"/>
      <c r="GM79" s="13"/>
      <c r="GN79" s="13"/>
      <c r="GO79" s="13"/>
      <c r="GP79" s="13"/>
      <c r="GQ79" s="13"/>
      <c r="GR79" s="13"/>
      <c r="GS79" s="13"/>
      <c r="GT79" s="13"/>
      <c r="GU79" s="13"/>
      <c r="GV79" s="13"/>
      <c r="GW79" s="13"/>
      <c r="GX79" s="13"/>
      <c r="GY79" s="13"/>
      <c r="GZ79" s="13"/>
      <c r="HA79" s="13"/>
      <c r="HB79" s="13"/>
      <c r="HC79" s="13"/>
      <c r="HD79" s="13"/>
      <c r="HE79" s="13"/>
      <c r="HF79" s="13"/>
      <c r="HG79" s="13"/>
      <c r="HH79" s="13"/>
      <c r="HI79" s="13"/>
      <c r="HJ79" s="13"/>
      <c r="HK79" s="13"/>
      <c r="HL79" s="13"/>
      <c r="HM79" s="13"/>
      <c r="HN79" s="13"/>
      <c r="HO79" s="13"/>
      <c r="HP79" s="13"/>
      <c r="HQ79" s="13"/>
      <c r="HR79" s="13"/>
      <c r="HS79" s="13"/>
      <c r="HT79" s="13"/>
      <c r="HU79" s="13"/>
      <c r="HV79" s="13"/>
      <c r="HW79" s="13"/>
      <c r="HX79" s="13"/>
      <c r="HY79" s="13"/>
      <c r="HZ79" s="13"/>
      <c r="IA79" s="13"/>
      <c r="IB79" s="13"/>
      <c r="IC79" s="13"/>
      <c r="ID79" s="13"/>
      <c r="IE79" s="13"/>
      <c r="IF79" s="13"/>
      <c r="IG79" s="13"/>
      <c r="IH79" s="13"/>
      <c r="II79" s="13"/>
      <c r="IJ79" s="13"/>
      <c r="IK79" s="13"/>
      <c r="IL79" s="13"/>
      <c r="IM79" s="13"/>
      <c r="IN79" s="13"/>
      <c r="IO79" s="13"/>
    </row>
    <row r="80" spans="1:7" ht="24.75" customHeight="1">
      <c r="A80" s="15" t="s">
        <v>152</v>
      </c>
      <c r="B80" s="16" t="s">
        <v>113</v>
      </c>
      <c r="C80" s="17">
        <f>SUM(C4,C5,C15,C20,C57,C64,C67,C73,C76,C55,C71,)</f>
        <v>262125164</v>
      </c>
      <c r="D80" s="17">
        <f>SUM(D4,D5,D15,D20,D57,D64,D67,D73,D76,D55,D71,)</f>
        <v>284990537.62</v>
      </c>
      <c r="E80" s="17">
        <f>SUM(E4,E5,E15,E20,E57,E64,E67,E73,E76,E55,E71,)</f>
        <v>281368966.46999997</v>
      </c>
      <c r="F80" s="72">
        <f t="shared" si="3"/>
        <v>107.3414555765428</v>
      </c>
      <c r="G80" s="72">
        <f t="shared" si="4"/>
        <v>98.72923108947955</v>
      </c>
    </row>
    <row r="81" spans="1:9" ht="27" customHeight="1">
      <c r="A81" s="37">
        <v>250315</v>
      </c>
      <c r="B81" s="21" t="s">
        <v>184</v>
      </c>
      <c r="C81" s="20">
        <v>13931517</v>
      </c>
      <c r="D81" s="20">
        <v>14584517</v>
      </c>
      <c r="E81" s="20">
        <v>14568803</v>
      </c>
      <c r="F81" s="73">
        <f t="shared" si="3"/>
        <v>104.57441928255193</v>
      </c>
      <c r="G81" s="73">
        <f t="shared" si="4"/>
        <v>99.89225560229386</v>
      </c>
      <c r="I81" s="40" t="e">
        <f>E80+#REF!</f>
        <v>#REF!</v>
      </c>
    </row>
    <row r="82" spans="1:249" s="14" customFormat="1" ht="27" customHeight="1">
      <c r="A82" s="37">
        <v>250380</v>
      </c>
      <c r="B82" s="21" t="s">
        <v>147</v>
      </c>
      <c r="C82" s="20">
        <v>0</v>
      </c>
      <c r="D82" s="20">
        <v>2189875</v>
      </c>
      <c r="E82" s="20">
        <v>2095232.57</v>
      </c>
      <c r="F82" s="73">
        <v>0</v>
      </c>
      <c r="G82" s="73">
        <f t="shared" si="4"/>
        <v>95.67818117472459</v>
      </c>
      <c r="H82" s="3"/>
      <c r="I82" s="13"/>
      <c r="J82" s="41"/>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c r="BJ82" s="13"/>
      <c r="BK82" s="13"/>
      <c r="BL82" s="13"/>
      <c r="BM82" s="13"/>
      <c r="BN82" s="13"/>
      <c r="BO82" s="13"/>
      <c r="BP82" s="13"/>
      <c r="BQ82" s="13"/>
      <c r="BR82" s="13"/>
      <c r="BS82" s="13"/>
      <c r="BT82" s="13"/>
      <c r="BU82" s="13"/>
      <c r="BV82" s="13"/>
      <c r="BW82" s="13"/>
      <c r="BX82" s="13"/>
      <c r="BY82" s="13"/>
      <c r="BZ82" s="13"/>
      <c r="CA82" s="13"/>
      <c r="CB82" s="13"/>
      <c r="CC82" s="13"/>
      <c r="CD82" s="13"/>
      <c r="CE82" s="13"/>
      <c r="CF82" s="13"/>
      <c r="CG82" s="13"/>
      <c r="CH82" s="13"/>
      <c r="CI82" s="13"/>
      <c r="CJ82" s="13"/>
      <c r="CK82" s="13"/>
      <c r="CL82" s="13"/>
      <c r="CM82" s="13"/>
      <c r="CN82" s="13"/>
      <c r="CO82" s="13"/>
      <c r="CP82" s="13"/>
      <c r="CQ82" s="13"/>
      <c r="CR82" s="13"/>
      <c r="CS82" s="13"/>
      <c r="CT82" s="13"/>
      <c r="CU82" s="13"/>
      <c r="CV82" s="13"/>
      <c r="CW82" s="13"/>
      <c r="CX82" s="13"/>
      <c r="CY82" s="13"/>
      <c r="CZ82" s="13"/>
      <c r="DA82" s="13"/>
      <c r="DB82" s="13"/>
      <c r="DC82" s="13"/>
      <c r="DD82" s="13"/>
      <c r="DE82" s="13"/>
      <c r="DF82" s="13"/>
      <c r="DG82" s="13"/>
      <c r="DH82" s="13"/>
      <c r="DI82" s="13"/>
      <c r="DJ82" s="13"/>
      <c r="DK82" s="13"/>
      <c r="DL82" s="13"/>
      <c r="DM82" s="13"/>
      <c r="DN82" s="13"/>
      <c r="DO82" s="13"/>
      <c r="DP82" s="13"/>
      <c r="DQ82" s="13"/>
      <c r="DR82" s="13"/>
      <c r="DS82" s="13"/>
      <c r="DT82" s="13"/>
      <c r="DU82" s="13"/>
      <c r="DV82" s="13"/>
      <c r="DW82" s="13"/>
      <c r="DX82" s="13"/>
      <c r="DY82" s="13"/>
      <c r="DZ82" s="13"/>
      <c r="EA82" s="13"/>
      <c r="EB82" s="13"/>
      <c r="EC82" s="13"/>
      <c r="ED82" s="13"/>
      <c r="EE82" s="13"/>
      <c r="EF82" s="13"/>
      <c r="EG82" s="13"/>
      <c r="EH82" s="13"/>
      <c r="EI82" s="13"/>
      <c r="EJ82" s="13"/>
      <c r="EK82" s="13"/>
      <c r="EL82" s="13"/>
      <c r="EM82" s="13"/>
      <c r="EN82" s="13"/>
      <c r="EO82" s="13"/>
      <c r="EP82" s="13"/>
      <c r="EQ82" s="13"/>
      <c r="ER82" s="13"/>
      <c r="ES82" s="13"/>
      <c r="ET82" s="13"/>
      <c r="EU82" s="13"/>
      <c r="EV82" s="13"/>
      <c r="EW82" s="13"/>
      <c r="EX82" s="13"/>
      <c r="EY82" s="13"/>
      <c r="EZ82" s="13"/>
      <c r="FA82" s="13"/>
      <c r="FB82" s="13"/>
      <c r="FC82" s="13"/>
      <c r="FD82" s="13"/>
      <c r="FE82" s="13"/>
      <c r="FF82" s="13"/>
      <c r="FG82" s="13"/>
      <c r="FH82" s="13"/>
      <c r="FI82" s="13"/>
      <c r="FJ82" s="13"/>
      <c r="FK82" s="13"/>
      <c r="FL82" s="13"/>
      <c r="FM82" s="13"/>
      <c r="FN82" s="13"/>
      <c r="FO82" s="13"/>
      <c r="FP82" s="13"/>
      <c r="FQ82" s="13"/>
      <c r="FR82" s="13"/>
      <c r="FS82" s="13"/>
      <c r="FT82" s="13"/>
      <c r="FU82" s="13"/>
      <c r="FV82" s="13"/>
      <c r="FW82" s="13"/>
      <c r="FX82" s="13"/>
      <c r="FY82" s="13"/>
      <c r="FZ82" s="13"/>
      <c r="GA82" s="13"/>
      <c r="GB82" s="13"/>
      <c r="GC82" s="13"/>
      <c r="GD82" s="13"/>
      <c r="GE82" s="13"/>
      <c r="GF82" s="13"/>
      <c r="GG82" s="13"/>
      <c r="GH82" s="13"/>
      <c r="GI82" s="13"/>
      <c r="GJ82" s="13"/>
      <c r="GK82" s="13"/>
      <c r="GL82" s="13"/>
      <c r="GM82" s="13"/>
      <c r="GN82" s="13"/>
      <c r="GO82" s="13"/>
      <c r="GP82" s="13"/>
      <c r="GQ82" s="13"/>
      <c r="GR82" s="13"/>
      <c r="GS82" s="13"/>
      <c r="GT82" s="13"/>
      <c r="GU82" s="13"/>
      <c r="GV82" s="13"/>
      <c r="GW82" s="13"/>
      <c r="GX82" s="13"/>
      <c r="GY82" s="13"/>
      <c r="GZ82" s="13"/>
      <c r="HA82" s="13"/>
      <c r="HB82" s="13"/>
      <c r="HC82" s="13"/>
      <c r="HD82" s="13"/>
      <c r="HE82" s="13"/>
      <c r="HF82" s="13"/>
      <c r="HG82" s="13"/>
      <c r="HH82" s="13"/>
      <c r="HI82" s="13"/>
      <c r="HJ82" s="13"/>
      <c r="HK82" s="13"/>
      <c r="HL82" s="13"/>
      <c r="HM82" s="13"/>
      <c r="HN82" s="13"/>
      <c r="HO82" s="13"/>
      <c r="HP82" s="13"/>
      <c r="HQ82" s="13"/>
      <c r="HR82" s="13"/>
      <c r="HS82" s="13"/>
      <c r="HT82" s="13"/>
      <c r="HU82" s="13"/>
      <c r="HV82" s="13"/>
      <c r="HW82" s="13"/>
      <c r="HX82" s="13"/>
      <c r="HY82" s="13"/>
      <c r="HZ82" s="13"/>
      <c r="IA82" s="13"/>
      <c r="IB82" s="13"/>
      <c r="IC82" s="13"/>
      <c r="ID82" s="13"/>
      <c r="IE82" s="13"/>
      <c r="IF82" s="13"/>
      <c r="IG82" s="13"/>
      <c r="IH82" s="13"/>
      <c r="II82" s="13"/>
      <c r="IJ82" s="13"/>
      <c r="IK82" s="13"/>
      <c r="IL82" s="13"/>
      <c r="IM82" s="13"/>
      <c r="IN82" s="13"/>
      <c r="IO82" s="13"/>
    </row>
    <row r="83" spans="1:249" s="14" customFormat="1" ht="48.75" customHeight="1">
      <c r="A83" s="37">
        <v>250344</v>
      </c>
      <c r="B83" s="21" t="s">
        <v>214</v>
      </c>
      <c r="C83" s="20">
        <v>0</v>
      </c>
      <c r="D83" s="20">
        <v>200000</v>
      </c>
      <c r="E83" s="20">
        <v>200000</v>
      </c>
      <c r="F83" s="73">
        <v>0</v>
      </c>
      <c r="G83" s="73">
        <f t="shared" si="4"/>
        <v>100</v>
      </c>
      <c r="H83" s="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3"/>
      <c r="DE83" s="13"/>
      <c r="DF83" s="13"/>
      <c r="DG83" s="13"/>
      <c r="DH83" s="13"/>
      <c r="DI83" s="13"/>
      <c r="DJ83" s="13"/>
      <c r="DK83" s="13"/>
      <c r="DL83" s="13"/>
      <c r="DM83" s="13"/>
      <c r="DN83" s="13"/>
      <c r="DO83" s="13"/>
      <c r="DP83" s="13"/>
      <c r="DQ83" s="13"/>
      <c r="DR83" s="13"/>
      <c r="DS83" s="13"/>
      <c r="DT83" s="13"/>
      <c r="DU83" s="13"/>
      <c r="DV83" s="13"/>
      <c r="DW83" s="13"/>
      <c r="DX83" s="13"/>
      <c r="DY83" s="13"/>
      <c r="DZ83" s="13"/>
      <c r="EA83" s="13"/>
      <c r="EB83" s="13"/>
      <c r="EC83" s="13"/>
      <c r="ED83" s="13"/>
      <c r="EE83" s="13"/>
      <c r="EF83" s="13"/>
      <c r="EG83" s="13"/>
      <c r="EH83" s="13"/>
      <c r="EI83" s="13"/>
      <c r="EJ83" s="13"/>
      <c r="EK83" s="13"/>
      <c r="EL83" s="13"/>
      <c r="EM83" s="13"/>
      <c r="EN83" s="13"/>
      <c r="EO83" s="13"/>
      <c r="EP83" s="13"/>
      <c r="EQ83" s="13"/>
      <c r="ER83" s="13"/>
      <c r="ES83" s="13"/>
      <c r="ET83" s="13"/>
      <c r="EU83" s="13"/>
      <c r="EV83" s="13"/>
      <c r="EW83" s="13"/>
      <c r="EX83" s="13"/>
      <c r="EY83" s="13"/>
      <c r="EZ83" s="13"/>
      <c r="FA83" s="13"/>
      <c r="FB83" s="13"/>
      <c r="FC83" s="13"/>
      <c r="FD83" s="13"/>
      <c r="FE83" s="13"/>
      <c r="FF83" s="13"/>
      <c r="FG83" s="13"/>
      <c r="FH83" s="13"/>
      <c r="FI83" s="13"/>
      <c r="FJ83" s="13"/>
      <c r="FK83" s="13"/>
      <c r="FL83" s="13"/>
      <c r="FM83" s="13"/>
      <c r="FN83" s="13"/>
      <c r="FO83" s="13"/>
      <c r="FP83" s="13"/>
      <c r="FQ83" s="13"/>
      <c r="FR83" s="13"/>
      <c r="FS83" s="13"/>
      <c r="FT83" s="13"/>
      <c r="FU83" s="13"/>
      <c r="FV83" s="13"/>
      <c r="FW83" s="13"/>
      <c r="FX83" s="13"/>
      <c r="FY83" s="13"/>
      <c r="FZ83" s="13"/>
      <c r="GA83" s="13"/>
      <c r="GB83" s="13"/>
      <c r="GC83" s="13"/>
      <c r="GD83" s="13"/>
      <c r="GE83" s="13"/>
      <c r="GF83" s="13"/>
      <c r="GG83" s="13"/>
      <c r="GH83" s="13"/>
      <c r="GI83" s="13"/>
      <c r="GJ83" s="13"/>
      <c r="GK83" s="13"/>
      <c r="GL83" s="13"/>
      <c r="GM83" s="13"/>
      <c r="GN83" s="13"/>
      <c r="GO83" s="13"/>
      <c r="GP83" s="13"/>
      <c r="GQ83" s="13"/>
      <c r="GR83" s="13"/>
      <c r="GS83" s="13"/>
      <c r="GT83" s="13"/>
      <c r="GU83" s="13"/>
      <c r="GV83" s="13"/>
      <c r="GW83" s="13"/>
      <c r="GX83" s="13"/>
      <c r="GY83" s="13"/>
      <c r="GZ83" s="13"/>
      <c r="HA83" s="13"/>
      <c r="HB83" s="13"/>
      <c r="HC83" s="13"/>
      <c r="HD83" s="13"/>
      <c r="HE83" s="13"/>
      <c r="HF83" s="13"/>
      <c r="HG83" s="13"/>
      <c r="HH83" s="13"/>
      <c r="HI83" s="13"/>
      <c r="HJ83" s="13"/>
      <c r="HK83" s="13"/>
      <c r="HL83" s="13"/>
      <c r="HM83" s="13"/>
      <c r="HN83" s="13"/>
      <c r="HO83" s="13"/>
      <c r="HP83" s="13"/>
      <c r="HQ83" s="13"/>
      <c r="HR83" s="13"/>
      <c r="HS83" s="13"/>
      <c r="HT83" s="13"/>
      <c r="HU83" s="13"/>
      <c r="HV83" s="13"/>
      <c r="HW83" s="13"/>
      <c r="HX83" s="13"/>
      <c r="HY83" s="13"/>
      <c r="HZ83" s="13"/>
      <c r="IA83" s="13"/>
      <c r="IB83" s="13"/>
      <c r="IC83" s="13"/>
      <c r="ID83" s="13"/>
      <c r="IE83" s="13"/>
      <c r="IF83" s="13"/>
      <c r="IG83" s="13"/>
      <c r="IH83" s="13"/>
      <c r="II83" s="13"/>
      <c r="IJ83" s="13"/>
      <c r="IK83" s="13"/>
      <c r="IL83" s="13"/>
      <c r="IM83" s="13"/>
      <c r="IN83" s="13"/>
      <c r="IO83" s="13"/>
    </row>
    <row r="84" spans="1:249" s="14" customFormat="1" ht="48.75" customHeight="1">
      <c r="A84" s="37">
        <v>250366</v>
      </c>
      <c r="B84" s="21" t="s">
        <v>233</v>
      </c>
      <c r="C84" s="20"/>
      <c r="D84" s="20">
        <v>603000</v>
      </c>
      <c r="E84" s="20">
        <v>603000</v>
      </c>
      <c r="F84" s="73">
        <v>0</v>
      </c>
      <c r="G84" s="73">
        <f t="shared" si="4"/>
        <v>100</v>
      </c>
      <c r="H84" s="3"/>
      <c r="I84" s="13"/>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3"/>
      <c r="AO84" s="13"/>
      <c r="AP84" s="13"/>
      <c r="AQ84" s="13"/>
      <c r="AR84" s="13"/>
      <c r="AS84" s="13"/>
      <c r="AT84" s="13"/>
      <c r="AU84" s="13"/>
      <c r="AV84" s="13"/>
      <c r="AW84" s="13"/>
      <c r="AX84" s="13"/>
      <c r="AY84" s="13"/>
      <c r="AZ84" s="13"/>
      <c r="BA84" s="13"/>
      <c r="BB84" s="13"/>
      <c r="BC84" s="13"/>
      <c r="BD84" s="13"/>
      <c r="BE84" s="13"/>
      <c r="BF84" s="13"/>
      <c r="BG84" s="13"/>
      <c r="BH84" s="13"/>
      <c r="BI84" s="13"/>
      <c r="BJ84" s="13"/>
      <c r="BK84" s="13"/>
      <c r="BL84" s="13"/>
      <c r="BM84" s="13"/>
      <c r="BN84" s="13"/>
      <c r="BO84" s="13"/>
      <c r="BP84" s="13"/>
      <c r="BQ84" s="13"/>
      <c r="BR84" s="13"/>
      <c r="BS84" s="13"/>
      <c r="BT84" s="13"/>
      <c r="BU84" s="13"/>
      <c r="BV84" s="13"/>
      <c r="BW84" s="13"/>
      <c r="BX84" s="13"/>
      <c r="BY84" s="13"/>
      <c r="BZ84" s="13"/>
      <c r="CA84" s="13"/>
      <c r="CB84" s="13"/>
      <c r="CC84" s="13"/>
      <c r="CD84" s="13"/>
      <c r="CE84" s="13"/>
      <c r="CF84" s="13"/>
      <c r="CG84" s="13"/>
      <c r="CH84" s="13"/>
      <c r="CI84" s="13"/>
      <c r="CJ84" s="13"/>
      <c r="CK84" s="13"/>
      <c r="CL84" s="13"/>
      <c r="CM84" s="13"/>
      <c r="CN84" s="13"/>
      <c r="CO84" s="13"/>
      <c r="CP84" s="13"/>
      <c r="CQ84" s="13"/>
      <c r="CR84" s="13"/>
      <c r="CS84" s="13"/>
      <c r="CT84" s="13"/>
      <c r="CU84" s="13"/>
      <c r="CV84" s="13"/>
      <c r="CW84" s="13"/>
      <c r="CX84" s="13"/>
      <c r="CY84" s="13"/>
      <c r="CZ84" s="13"/>
      <c r="DA84" s="13"/>
      <c r="DB84" s="13"/>
      <c r="DC84" s="13"/>
      <c r="DD84" s="13"/>
      <c r="DE84" s="13"/>
      <c r="DF84" s="13"/>
      <c r="DG84" s="13"/>
      <c r="DH84" s="13"/>
      <c r="DI84" s="13"/>
      <c r="DJ84" s="13"/>
      <c r="DK84" s="13"/>
      <c r="DL84" s="13"/>
      <c r="DM84" s="13"/>
      <c r="DN84" s="13"/>
      <c r="DO84" s="13"/>
      <c r="DP84" s="13"/>
      <c r="DQ84" s="13"/>
      <c r="DR84" s="13"/>
      <c r="DS84" s="13"/>
      <c r="DT84" s="13"/>
      <c r="DU84" s="13"/>
      <c r="DV84" s="13"/>
      <c r="DW84" s="13"/>
      <c r="DX84" s="13"/>
      <c r="DY84" s="13"/>
      <c r="DZ84" s="13"/>
      <c r="EA84" s="13"/>
      <c r="EB84" s="13"/>
      <c r="EC84" s="13"/>
      <c r="ED84" s="13"/>
      <c r="EE84" s="13"/>
      <c r="EF84" s="13"/>
      <c r="EG84" s="13"/>
      <c r="EH84" s="13"/>
      <c r="EI84" s="13"/>
      <c r="EJ84" s="13"/>
      <c r="EK84" s="13"/>
      <c r="EL84" s="13"/>
      <c r="EM84" s="13"/>
      <c r="EN84" s="13"/>
      <c r="EO84" s="13"/>
      <c r="EP84" s="13"/>
      <c r="EQ84" s="13"/>
      <c r="ER84" s="13"/>
      <c r="ES84" s="13"/>
      <c r="ET84" s="13"/>
      <c r="EU84" s="13"/>
      <c r="EV84" s="13"/>
      <c r="EW84" s="13"/>
      <c r="EX84" s="13"/>
      <c r="EY84" s="13"/>
      <c r="EZ84" s="13"/>
      <c r="FA84" s="13"/>
      <c r="FB84" s="13"/>
      <c r="FC84" s="13"/>
      <c r="FD84" s="13"/>
      <c r="FE84" s="13"/>
      <c r="FF84" s="13"/>
      <c r="FG84" s="13"/>
      <c r="FH84" s="13"/>
      <c r="FI84" s="13"/>
      <c r="FJ84" s="13"/>
      <c r="FK84" s="13"/>
      <c r="FL84" s="13"/>
      <c r="FM84" s="13"/>
      <c r="FN84" s="13"/>
      <c r="FO84" s="13"/>
      <c r="FP84" s="13"/>
      <c r="FQ84" s="13"/>
      <c r="FR84" s="13"/>
      <c r="FS84" s="13"/>
      <c r="FT84" s="13"/>
      <c r="FU84" s="13"/>
      <c r="FV84" s="13"/>
      <c r="FW84" s="13"/>
      <c r="FX84" s="13"/>
      <c r="FY84" s="13"/>
      <c r="FZ84" s="13"/>
      <c r="GA84" s="13"/>
      <c r="GB84" s="13"/>
      <c r="GC84" s="13"/>
      <c r="GD84" s="13"/>
      <c r="GE84" s="13"/>
      <c r="GF84" s="13"/>
      <c r="GG84" s="13"/>
      <c r="GH84" s="13"/>
      <c r="GI84" s="13"/>
      <c r="GJ84" s="13"/>
      <c r="GK84" s="13"/>
      <c r="GL84" s="13"/>
      <c r="GM84" s="13"/>
      <c r="GN84" s="13"/>
      <c r="GO84" s="13"/>
      <c r="GP84" s="13"/>
      <c r="GQ84" s="13"/>
      <c r="GR84" s="13"/>
      <c r="GS84" s="13"/>
      <c r="GT84" s="13"/>
      <c r="GU84" s="13"/>
      <c r="GV84" s="13"/>
      <c r="GW84" s="13"/>
      <c r="GX84" s="13"/>
      <c r="GY84" s="13"/>
      <c r="GZ84" s="13"/>
      <c r="HA84" s="13"/>
      <c r="HB84" s="13"/>
      <c r="HC84" s="13"/>
      <c r="HD84" s="13"/>
      <c r="HE84" s="13"/>
      <c r="HF84" s="13"/>
      <c r="HG84" s="13"/>
      <c r="HH84" s="13"/>
      <c r="HI84" s="13"/>
      <c r="HJ84" s="13"/>
      <c r="HK84" s="13"/>
      <c r="HL84" s="13"/>
      <c r="HM84" s="13"/>
      <c r="HN84" s="13"/>
      <c r="HO84" s="13"/>
      <c r="HP84" s="13"/>
      <c r="HQ84" s="13"/>
      <c r="HR84" s="13"/>
      <c r="HS84" s="13"/>
      <c r="HT84" s="13"/>
      <c r="HU84" s="13"/>
      <c r="HV84" s="13"/>
      <c r="HW84" s="13"/>
      <c r="HX84" s="13"/>
      <c r="HY84" s="13"/>
      <c r="HZ84" s="13"/>
      <c r="IA84" s="13"/>
      <c r="IB84" s="13"/>
      <c r="IC84" s="13"/>
      <c r="ID84" s="13"/>
      <c r="IE84" s="13"/>
      <c r="IF84" s="13"/>
      <c r="IG84" s="13"/>
      <c r="IH84" s="13"/>
      <c r="II84" s="13"/>
      <c r="IJ84" s="13"/>
      <c r="IK84" s="13"/>
      <c r="IL84" s="13"/>
      <c r="IM84" s="13"/>
      <c r="IN84" s="13"/>
      <c r="IO84" s="13"/>
    </row>
    <row r="85" spans="1:249" s="14" customFormat="1" ht="48.75" customHeight="1">
      <c r="A85" s="37">
        <v>250388</v>
      </c>
      <c r="B85" s="21" t="s">
        <v>238</v>
      </c>
      <c r="C85" s="20"/>
      <c r="D85" s="20">
        <v>564500</v>
      </c>
      <c r="E85" s="20">
        <v>545700.92</v>
      </c>
      <c r="F85" s="73">
        <v>0</v>
      </c>
      <c r="G85" s="73">
        <f t="shared" si="4"/>
        <v>96.66978210806025</v>
      </c>
      <c r="H85" s="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c r="AY85" s="13"/>
      <c r="AZ85" s="13"/>
      <c r="BA85" s="13"/>
      <c r="BB85" s="13"/>
      <c r="BC85" s="13"/>
      <c r="BD85" s="13"/>
      <c r="BE85" s="13"/>
      <c r="BF85" s="13"/>
      <c r="BG85" s="13"/>
      <c r="BH85" s="13"/>
      <c r="BI85" s="13"/>
      <c r="BJ85" s="13"/>
      <c r="BK85" s="13"/>
      <c r="BL85" s="13"/>
      <c r="BM85" s="13"/>
      <c r="BN85" s="13"/>
      <c r="BO85" s="13"/>
      <c r="BP85" s="13"/>
      <c r="BQ85" s="13"/>
      <c r="BR85" s="13"/>
      <c r="BS85" s="13"/>
      <c r="BT85" s="13"/>
      <c r="BU85" s="13"/>
      <c r="BV85" s="13"/>
      <c r="BW85" s="13"/>
      <c r="BX85" s="13"/>
      <c r="BY85" s="13"/>
      <c r="BZ85" s="13"/>
      <c r="CA85" s="13"/>
      <c r="CB85" s="13"/>
      <c r="CC85" s="13"/>
      <c r="CD85" s="13"/>
      <c r="CE85" s="13"/>
      <c r="CF85" s="13"/>
      <c r="CG85" s="13"/>
      <c r="CH85" s="13"/>
      <c r="CI85" s="13"/>
      <c r="CJ85" s="13"/>
      <c r="CK85" s="13"/>
      <c r="CL85" s="13"/>
      <c r="CM85" s="13"/>
      <c r="CN85" s="13"/>
      <c r="CO85" s="13"/>
      <c r="CP85" s="13"/>
      <c r="CQ85" s="13"/>
      <c r="CR85" s="13"/>
      <c r="CS85" s="13"/>
      <c r="CT85" s="13"/>
      <c r="CU85" s="13"/>
      <c r="CV85" s="13"/>
      <c r="CW85" s="13"/>
      <c r="CX85" s="13"/>
      <c r="CY85" s="13"/>
      <c r="CZ85" s="13"/>
      <c r="DA85" s="13"/>
      <c r="DB85" s="13"/>
      <c r="DC85" s="13"/>
      <c r="DD85" s="13"/>
      <c r="DE85" s="13"/>
      <c r="DF85" s="13"/>
      <c r="DG85" s="13"/>
      <c r="DH85" s="13"/>
      <c r="DI85" s="13"/>
      <c r="DJ85" s="13"/>
      <c r="DK85" s="13"/>
      <c r="DL85" s="13"/>
      <c r="DM85" s="13"/>
      <c r="DN85" s="13"/>
      <c r="DO85" s="13"/>
      <c r="DP85" s="13"/>
      <c r="DQ85" s="13"/>
      <c r="DR85" s="13"/>
      <c r="DS85" s="13"/>
      <c r="DT85" s="13"/>
      <c r="DU85" s="13"/>
      <c r="DV85" s="13"/>
      <c r="DW85" s="13"/>
      <c r="DX85" s="13"/>
      <c r="DY85" s="13"/>
      <c r="DZ85" s="13"/>
      <c r="EA85" s="13"/>
      <c r="EB85" s="13"/>
      <c r="EC85" s="13"/>
      <c r="ED85" s="13"/>
      <c r="EE85" s="13"/>
      <c r="EF85" s="13"/>
      <c r="EG85" s="13"/>
      <c r="EH85" s="13"/>
      <c r="EI85" s="13"/>
      <c r="EJ85" s="13"/>
      <c r="EK85" s="13"/>
      <c r="EL85" s="13"/>
      <c r="EM85" s="13"/>
      <c r="EN85" s="13"/>
      <c r="EO85" s="13"/>
      <c r="EP85" s="13"/>
      <c r="EQ85" s="13"/>
      <c r="ER85" s="13"/>
      <c r="ES85" s="13"/>
      <c r="ET85" s="13"/>
      <c r="EU85" s="13"/>
      <c r="EV85" s="13"/>
      <c r="EW85" s="13"/>
      <c r="EX85" s="13"/>
      <c r="EY85" s="13"/>
      <c r="EZ85" s="13"/>
      <c r="FA85" s="13"/>
      <c r="FB85" s="13"/>
      <c r="FC85" s="13"/>
      <c r="FD85" s="13"/>
      <c r="FE85" s="13"/>
      <c r="FF85" s="13"/>
      <c r="FG85" s="13"/>
      <c r="FH85" s="13"/>
      <c r="FI85" s="13"/>
      <c r="FJ85" s="13"/>
      <c r="FK85" s="13"/>
      <c r="FL85" s="13"/>
      <c r="FM85" s="13"/>
      <c r="FN85" s="13"/>
      <c r="FO85" s="13"/>
      <c r="FP85" s="13"/>
      <c r="FQ85" s="13"/>
      <c r="FR85" s="13"/>
      <c r="FS85" s="13"/>
      <c r="FT85" s="13"/>
      <c r="FU85" s="13"/>
      <c r="FV85" s="13"/>
      <c r="FW85" s="13"/>
      <c r="FX85" s="13"/>
      <c r="FY85" s="13"/>
      <c r="FZ85" s="13"/>
      <c r="GA85" s="13"/>
      <c r="GB85" s="13"/>
      <c r="GC85" s="13"/>
      <c r="GD85" s="13"/>
      <c r="GE85" s="13"/>
      <c r="GF85" s="13"/>
      <c r="GG85" s="13"/>
      <c r="GH85" s="13"/>
      <c r="GI85" s="13"/>
      <c r="GJ85" s="13"/>
      <c r="GK85" s="13"/>
      <c r="GL85" s="13"/>
      <c r="GM85" s="13"/>
      <c r="GN85" s="13"/>
      <c r="GO85" s="13"/>
      <c r="GP85" s="13"/>
      <c r="GQ85" s="13"/>
      <c r="GR85" s="13"/>
      <c r="GS85" s="13"/>
      <c r="GT85" s="13"/>
      <c r="GU85" s="13"/>
      <c r="GV85" s="13"/>
      <c r="GW85" s="13"/>
      <c r="GX85" s="13"/>
      <c r="GY85" s="13"/>
      <c r="GZ85" s="13"/>
      <c r="HA85" s="13"/>
      <c r="HB85" s="13"/>
      <c r="HC85" s="13"/>
      <c r="HD85" s="13"/>
      <c r="HE85" s="13"/>
      <c r="HF85" s="13"/>
      <c r="HG85" s="13"/>
      <c r="HH85" s="13"/>
      <c r="HI85" s="13"/>
      <c r="HJ85" s="13"/>
      <c r="HK85" s="13"/>
      <c r="HL85" s="13"/>
      <c r="HM85" s="13"/>
      <c r="HN85" s="13"/>
      <c r="HO85" s="13"/>
      <c r="HP85" s="13"/>
      <c r="HQ85" s="13"/>
      <c r="HR85" s="13"/>
      <c r="HS85" s="13"/>
      <c r="HT85" s="13"/>
      <c r="HU85" s="13"/>
      <c r="HV85" s="13"/>
      <c r="HW85" s="13"/>
      <c r="HX85" s="13"/>
      <c r="HY85" s="13"/>
      <c r="HZ85" s="13"/>
      <c r="IA85" s="13"/>
      <c r="IB85" s="13"/>
      <c r="IC85" s="13"/>
      <c r="ID85" s="13"/>
      <c r="IE85" s="13"/>
      <c r="IF85" s="13"/>
      <c r="IG85" s="13"/>
      <c r="IH85" s="13"/>
      <c r="II85" s="13"/>
      <c r="IJ85" s="13"/>
      <c r="IK85" s="13"/>
      <c r="IL85" s="13"/>
      <c r="IM85" s="13"/>
      <c r="IN85" s="13"/>
      <c r="IO85" s="13"/>
    </row>
    <row r="86" spans="1:249" s="14" customFormat="1" ht="23.25" customHeight="1">
      <c r="A86" s="36">
        <v>900203</v>
      </c>
      <c r="B86" s="16" t="s">
        <v>114</v>
      </c>
      <c r="C86" s="17">
        <f>SUM(C80:C83)</f>
        <v>276056681</v>
      </c>
      <c r="D86" s="17">
        <f>SUM(D80:D85)</f>
        <v>303132429.62</v>
      </c>
      <c r="E86" s="17">
        <f>SUM(E80:E85)</f>
        <v>299381702.96</v>
      </c>
      <c r="F86" s="72">
        <f t="shared" si="3"/>
        <v>108.44935970232865</v>
      </c>
      <c r="G86" s="72">
        <f t="shared" si="4"/>
        <v>98.76267720194046</v>
      </c>
      <c r="H86" s="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c r="AV86" s="13"/>
      <c r="AW86" s="13"/>
      <c r="AX86" s="13"/>
      <c r="AY86" s="13"/>
      <c r="AZ86" s="13"/>
      <c r="BA86" s="13"/>
      <c r="BB86" s="13"/>
      <c r="BC86" s="13"/>
      <c r="BD86" s="13"/>
      <c r="BE86" s="13"/>
      <c r="BF86" s="13"/>
      <c r="BG86" s="13"/>
      <c r="BH86" s="13"/>
      <c r="BI86" s="13"/>
      <c r="BJ86" s="13"/>
      <c r="BK86" s="13"/>
      <c r="BL86" s="13"/>
      <c r="BM86" s="13"/>
      <c r="BN86" s="13"/>
      <c r="BO86" s="13"/>
      <c r="BP86" s="13"/>
      <c r="BQ86" s="13"/>
      <c r="BR86" s="13"/>
      <c r="BS86" s="13"/>
      <c r="BT86" s="13"/>
      <c r="BU86" s="13"/>
      <c r="BV86" s="13"/>
      <c r="BW86" s="13"/>
      <c r="BX86" s="13"/>
      <c r="BY86" s="13"/>
      <c r="BZ86" s="13"/>
      <c r="CA86" s="13"/>
      <c r="CB86" s="13"/>
      <c r="CC86" s="13"/>
      <c r="CD86" s="13"/>
      <c r="CE86" s="13"/>
      <c r="CF86" s="13"/>
      <c r="CG86" s="13"/>
      <c r="CH86" s="13"/>
      <c r="CI86" s="13"/>
      <c r="CJ86" s="13"/>
      <c r="CK86" s="13"/>
      <c r="CL86" s="13"/>
      <c r="CM86" s="13"/>
      <c r="CN86" s="13"/>
      <c r="CO86" s="13"/>
      <c r="CP86" s="13"/>
      <c r="CQ86" s="13"/>
      <c r="CR86" s="13"/>
      <c r="CS86" s="13"/>
      <c r="CT86" s="13"/>
      <c r="CU86" s="13"/>
      <c r="CV86" s="13"/>
      <c r="CW86" s="13"/>
      <c r="CX86" s="13"/>
      <c r="CY86" s="13"/>
      <c r="CZ86" s="13"/>
      <c r="DA86" s="13"/>
      <c r="DB86" s="13"/>
      <c r="DC86" s="13"/>
      <c r="DD86" s="13"/>
      <c r="DE86" s="13"/>
      <c r="DF86" s="13"/>
      <c r="DG86" s="13"/>
      <c r="DH86" s="13"/>
      <c r="DI86" s="13"/>
      <c r="DJ86" s="13"/>
      <c r="DK86" s="13"/>
      <c r="DL86" s="13"/>
      <c r="DM86" s="13"/>
      <c r="DN86" s="13"/>
      <c r="DO86" s="13"/>
      <c r="DP86" s="13"/>
      <c r="DQ86" s="13"/>
      <c r="DR86" s="13"/>
      <c r="DS86" s="13"/>
      <c r="DT86" s="13"/>
      <c r="DU86" s="13"/>
      <c r="DV86" s="13"/>
      <c r="DW86" s="13"/>
      <c r="DX86" s="13"/>
      <c r="DY86" s="13"/>
      <c r="DZ86" s="13"/>
      <c r="EA86" s="13"/>
      <c r="EB86" s="13"/>
      <c r="EC86" s="13"/>
      <c r="ED86" s="13"/>
      <c r="EE86" s="13"/>
      <c r="EF86" s="13"/>
      <c r="EG86" s="13"/>
      <c r="EH86" s="13"/>
      <c r="EI86" s="13"/>
      <c r="EJ86" s="13"/>
      <c r="EK86" s="13"/>
      <c r="EL86" s="13"/>
      <c r="EM86" s="13"/>
      <c r="EN86" s="13"/>
      <c r="EO86" s="13"/>
      <c r="EP86" s="13"/>
      <c r="EQ86" s="13"/>
      <c r="ER86" s="13"/>
      <c r="ES86" s="13"/>
      <c r="ET86" s="13"/>
      <c r="EU86" s="13"/>
      <c r="EV86" s="13"/>
      <c r="EW86" s="13"/>
      <c r="EX86" s="13"/>
      <c r="EY86" s="13"/>
      <c r="EZ86" s="13"/>
      <c r="FA86" s="13"/>
      <c r="FB86" s="13"/>
      <c r="FC86" s="13"/>
      <c r="FD86" s="13"/>
      <c r="FE86" s="13"/>
      <c r="FF86" s="13"/>
      <c r="FG86" s="13"/>
      <c r="FH86" s="13"/>
      <c r="FI86" s="13"/>
      <c r="FJ86" s="13"/>
      <c r="FK86" s="13"/>
      <c r="FL86" s="13"/>
      <c r="FM86" s="13"/>
      <c r="FN86" s="13"/>
      <c r="FO86" s="13"/>
      <c r="FP86" s="13"/>
      <c r="FQ86" s="13"/>
      <c r="FR86" s="13"/>
      <c r="FS86" s="13"/>
      <c r="FT86" s="13"/>
      <c r="FU86" s="13"/>
      <c r="FV86" s="13"/>
      <c r="FW86" s="13"/>
      <c r="FX86" s="13"/>
      <c r="FY86" s="13"/>
      <c r="FZ86" s="13"/>
      <c r="GA86" s="13"/>
      <c r="GB86" s="13"/>
      <c r="GC86" s="13"/>
      <c r="GD86" s="13"/>
      <c r="GE86" s="13"/>
      <c r="GF86" s="13"/>
      <c r="GG86" s="13"/>
      <c r="GH86" s="13"/>
      <c r="GI86" s="13"/>
      <c r="GJ86" s="13"/>
      <c r="GK86" s="13"/>
      <c r="GL86" s="13"/>
      <c r="GM86" s="13"/>
      <c r="GN86" s="13"/>
      <c r="GO86" s="13"/>
      <c r="GP86" s="13"/>
      <c r="GQ86" s="13"/>
      <c r="GR86" s="13"/>
      <c r="GS86" s="13"/>
      <c r="GT86" s="13"/>
      <c r="GU86" s="13"/>
      <c r="GV86" s="13"/>
      <c r="GW86" s="13"/>
      <c r="GX86" s="13"/>
      <c r="GY86" s="13"/>
      <c r="GZ86" s="13"/>
      <c r="HA86" s="13"/>
      <c r="HB86" s="13"/>
      <c r="HC86" s="13"/>
      <c r="HD86" s="13"/>
      <c r="HE86" s="13"/>
      <c r="HF86" s="13"/>
      <c r="HG86" s="13"/>
      <c r="HH86" s="13"/>
      <c r="HI86" s="13"/>
      <c r="HJ86" s="13"/>
      <c r="HK86" s="13"/>
      <c r="HL86" s="13"/>
      <c r="HM86" s="13"/>
      <c r="HN86" s="13"/>
      <c r="HO86" s="13"/>
      <c r="HP86" s="13"/>
      <c r="HQ86" s="13"/>
      <c r="HR86" s="13"/>
      <c r="HS86" s="13"/>
      <c r="HT86" s="13"/>
      <c r="HU86" s="13"/>
      <c r="HV86" s="13"/>
      <c r="HW86" s="13"/>
      <c r="HX86" s="13"/>
      <c r="HY86" s="13"/>
      <c r="HZ86" s="13"/>
      <c r="IA86" s="13"/>
      <c r="IB86" s="13"/>
      <c r="IC86" s="13"/>
      <c r="ID86" s="13"/>
      <c r="IE86" s="13"/>
      <c r="IF86" s="13"/>
      <c r="IG86" s="13"/>
      <c r="IH86" s="13"/>
      <c r="II86" s="13"/>
      <c r="IJ86" s="13"/>
      <c r="IK86" s="13"/>
      <c r="IL86" s="13"/>
      <c r="IM86" s="13"/>
      <c r="IN86" s="13"/>
      <c r="IO86" s="13"/>
    </row>
    <row r="87" spans="1:10" ht="24.75" customHeight="1">
      <c r="A87" s="36"/>
      <c r="B87" s="16" t="s">
        <v>115</v>
      </c>
      <c r="C87" s="17">
        <f>C88</f>
        <v>100000</v>
      </c>
      <c r="D87" s="17">
        <f>D88</f>
        <v>100000</v>
      </c>
      <c r="E87" s="17">
        <f>E88</f>
        <v>100000</v>
      </c>
      <c r="F87" s="72">
        <f t="shared" si="3"/>
        <v>100</v>
      </c>
      <c r="G87" s="72">
        <f t="shared" si="4"/>
        <v>100</v>
      </c>
      <c r="I87" s="42">
        <f>112724026.12-E86</f>
        <v>-186657676.83999997</v>
      </c>
      <c r="J87" s="43" t="e">
        <f>D86+D88-'1 Доходи'!#REF!</f>
        <v>#REF!</v>
      </c>
    </row>
    <row r="88" spans="1:249" s="14" customFormat="1" ht="27.75" customHeight="1">
      <c r="A88" s="44">
        <v>250911</v>
      </c>
      <c r="B88" s="45" t="s">
        <v>116</v>
      </c>
      <c r="C88" s="24">
        <v>100000</v>
      </c>
      <c r="D88" s="24">
        <v>100000</v>
      </c>
      <c r="E88" s="24">
        <v>100000</v>
      </c>
      <c r="F88" s="73">
        <f t="shared" si="3"/>
        <v>100</v>
      </c>
      <c r="G88" s="73">
        <f t="shared" si="4"/>
        <v>100</v>
      </c>
      <c r="H88" s="38"/>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c r="BJ88" s="13"/>
      <c r="BK88" s="13"/>
      <c r="BL88" s="13"/>
      <c r="BM88" s="13"/>
      <c r="BN88" s="13"/>
      <c r="BO88" s="13"/>
      <c r="BP88" s="13"/>
      <c r="BQ88" s="13"/>
      <c r="BR88" s="13"/>
      <c r="BS88" s="13"/>
      <c r="BT88" s="13"/>
      <c r="BU88" s="13"/>
      <c r="BV88" s="13"/>
      <c r="BW88" s="13"/>
      <c r="BX88" s="13"/>
      <c r="BY88" s="13"/>
      <c r="BZ88" s="13"/>
      <c r="CA88" s="13"/>
      <c r="CB88" s="13"/>
      <c r="CC88" s="13"/>
      <c r="CD88" s="13"/>
      <c r="CE88" s="13"/>
      <c r="CF88" s="13"/>
      <c r="CG88" s="13"/>
      <c r="CH88" s="13"/>
      <c r="CI88" s="13"/>
      <c r="CJ88" s="13"/>
      <c r="CK88" s="13"/>
      <c r="CL88" s="13"/>
      <c r="CM88" s="13"/>
      <c r="CN88" s="13"/>
      <c r="CO88" s="13"/>
      <c r="CP88" s="13"/>
      <c r="CQ88" s="13"/>
      <c r="CR88" s="13"/>
      <c r="CS88" s="13"/>
      <c r="CT88" s="13"/>
      <c r="CU88" s="13"/>
      <c r="CV88" s="13"/>
      <c r="CW88" s="13"/>
      <c r="CX88" s="13"/>
      <c r="CY88" s="13"/>
      <c r="CZ88" s="13"/>
      <c r="DA88" s="13"/>
      <c r="DB88" s="13"/>
      <c r="DC88" s="13"/>
      <c r="DD88" s="13"/>
      <c r="DE88" s="13"/>
      <c r="DF88" s="13"/>
      <c r="DG88" s="13"/>
      <c r="DH88" s="13"/>
      <c r="DI88" s="13"/>
      <c r="DJ88" s="13"/>
      <c r="DK88" s="13"/>
      <c r="DL88" s="13"/>
      <c r="DM88" s="13"/>
      <c r="DN88" s="13"/>
      <c r="DO88" s="13"/>
      <c r="DP88" s="13"/>
      <c r="DQ88" s="13"/>
      <c r="DR88" s="13"/>
      <c r="DS88" s="13"/>
      <c r="DT88" s="13"/>
      <c r="DU88" s="13"/>
      <c r="DV88" s="13"/>
      <c r="DW88" s="13"/>
      <c r="DX88" s="13"/>
      <c r="DY88" s="13"/>
      <c r="DZ88" s="13"/>
      <c r="EA88" s="13"/>
      <c r="EB88" s="13"/>
      <c r="EC88" s="13"/>
      <c r="ED88" s="13"/>
      <c r="EE88" s="13"/>
      <c r="EF88" s="13"/>
      <c r="EG88" s="13"/>
      <c r="EH88" s="13"/>
      <c r="EI88" s="13"/>
      <c r="EJ88" s="13"/>
      <c r="EK88" s="13"/>
      <c r="EL88" s="13"/>
      <c r="EM88" s="13"/>
      <c r="EN88" s="13"/>
      <c r="EO88" s="13"/>
      <c r="EP88" s="13"/>
      <c r="EQ88" s="13"/>
      <c r="ER88" s="13"/>
      <c r="ES88" s="13"/>
      <c r="ET88" s="13"/>
      <c r="EU88" s="13"/>
      <c r="EV88" s="13"/>
      <c r="EW88" s="13"/>
      <c r="EX88" s="13"/>
      <c r="EY88" s="13"/>
      <c r="EZ88" s="13"/>
      <c r="FA88" s="13"/>
      <c r="FB88" s="13"/>
      <c r="FC88" s="13"/>
      <c r="FD88" s="13"/>
      <c r="FE88" s="13"/>
      <c r="FF88" s="13"/>
      <c r="FG88" s="13"/>
      <c r="FH88" s="13"/>
      <c r="FI88" s="13"/>
      <c r="FJ88" s="13"/>
      <c r="FK88" s="13"/>
      <c r="FL88" s="13"/>
      <c r="FM88" s="13"/>
      <c r="FN88" s="13"/>
      <c r="FO88" s="13"/>
      <c r="FP88" s="13"/>
      <c r="FQ88" s="13"/>
      <c r="FR88" s="13"/>
      <c r="FS88" s="13"/>
      <c r="FT88" s="13"/>
      <c r="FU88" s="13"/>
      <c r="FV88" s="13"/>
      <c r="FW88" s="13"/>
      <c r="FX88" s="13"/>
      <c r="FY88" s="13"/>
      <c r="FZ88" s="13"/>
      <c r="GA88" s="13"/>
      <c r="GB88" s="13"/>
      <c r="GC88" s="13"/>
      <c r="GD88" s="13"/>
      <c r="GE88" s="13"/>
      <c r="GF88" s="13"/>
      <c r="GG88" s="13"/>
      <c r="GH88" s="13"/>
      <c r="GI88" s="13"/>
      <c r="GJ88" s="13"/>
      <c r="GK88" s="13"/>
      <c r="GL88" s="13"/>
      <c r="GM88" s="13"/>
      <c r="GN88" s="13"/>
      <c r="GO88" s="13"/>
      <c r="GP88" s="13"/>
      <c r="GQ88" s="13"/>
      <c r="GR88" s="13"/>
      <c r="GS88" s="13"/>
      <c r="GT88" s="13"/>
      <c r="GU88" s="13"/>
      <c r="GV88" s="13"/>
      <c r="GW88" s="13"/>
      <c r="GX88" s="13"/>
      <c r="GY88" s="13"/>
      <c r="GZ88" s="13"/>
      <c r="HA88" s="13"/>
      <c r="HB88" s="13"/>
      <c r="HC88" s="13"/>
      <c r="HD88" s="13"/>
      <c r="HE88" s="13"/>
      <c r="HF88" s="13"/>
      <c r="HG88" s="13"/>
      <c r="HH88" s="13"/>
      <c r="HI88" s="13"/>
      <c r="HJ88" s="13"/>
      <c r="HK88" s="13"/>
      <c r="HL88" s="13"/>
      <c r="HM88" s="13"/>
      <c r="HN88" s="13"/>
      <c r="HO88" s="13"/>
      <c r="HP88" s="13"/>
      <c r="HQ88" s="13"/>
      <c r="HR88" s="13"/>
      <c r="HS88" s="13"/>
      <c r="HT88" s="13"/>
      <c r="HU88" s="13"/>
      <c r="HV88" s="13"/>
      <c r="HW88" s="13"/>
      <c r="HX88" s="13"/>
      <c r="HY88" s="13"/>
      <c r="HZ88" s="13"/>
      <c r="IA88" s="13"/>
      <c r="IB88" s="13"/>
      <c r="IC88" s="13"/>
      <c r="ID88" s="13"/>
      <c r="IE88" s="13"/>
      <c r="IF88" s="13"/>
      <c r="IG88" s="13"/>
      <c r="IH88" s="13"/>
      <c r="II88" s="13"/>
      <c r="IJ88" s="13"/>
      <c r="IK88" s="13"/>
      <c r="IL88" s="13"/>
      <c r="IM88" s="13"/>
      <c r="IN88" s="13"/>
      <c r="IO88" s="13"/>
    </row>
    <row r="89" spans="1:7" ht="25.5" customHeight="1">
      <c r="A89" s="158" t="s">
        <v>1</v>
      </c>
      <c r="B89" s="159"/>
      <c r="C89" s="159"/>
      <c r="D89" s="159"/>
      <c r="E89" s="159"/>
      <c r="F89" s="159"/>
      <c r="G89" s="160"/>
    </row>
    <row r="90" spans="1:7" ht="25.5" customHeight="1">
      <c r="A90" s="11" t="s">
        <v>117</v>
      </c>
      <c r="B90" s="12" t="s">
        <v>118</v>
      </c>
      <c r="C90" s="46">
        <v>61000</v>
      </c>
      <c r="D90" s="46">
        <v>214400</v>
      </c>
      <c r="E90" s="46">
        <v>157153.27</v>
      </c>
      <c r="F90" s="72">
        <f t="shared" si="3"/>
        <v>257.6283114754098</v>
      </c>
      <c r="G90" s="72">
        <f t="shared" si="4"/>
        <v>73.29909981343283</v>
      </c>
    </row>
    <row r="91" spans="1:7" ht="24" customHeight="1">
      <c r="A91" s="15" t="s">
        <v>5</v>
      </c>
      <c r="B91" s="16" t="s">
        <v>6</v>
      </c>
      <c r="C91" s="17">
        <f>C92</f>
        <v>1160000</v>
      </c>
      <c r="D91" s="17">
        <f>D92</f>
        <v>3631255</v>
      </c>
      <c r="E91" s="17">
        <f>E92</f>
        <v>4777273.61</v>
      </c>
      <c r="F91" s="72" t="str">
        <f>F92</f>
        <v>більше 200%</v>
      </c>
      <c r="G91" s="72" t="str">
        <f>G92</f>
        <v>більше 200%</v>
      </c>
    </row>
    <row r="92" spans="1:7" ht="25.5" customHeight="1">
      <c r="A92" s="18" t="s">
        <v>7</v>
      </c>
      <c r="B92" s="21" t="s">
        <v>119</v>
      </c>
      <c r="C92" s="20">
        <v>1160000</v>
      </c>
      <c r="D92" s="20">
        <v>3631255</v>
      </c>
      <c r="E92" s="20">
        <v>4777273.61</v>
      </c>
      <c r="F92" s="73" t="s">
        <v>222</v>
      </c>
      <c r="G92" s="73" t="s">
        <v>222</v>
      </c>
    </row>
    <row r="93" spans="1:7" ht="24" customHeight="1">
      <c r="A93" s="15" t="s">
        <v>16</v>
      </c>
      <c r="B93" s="16" t="s">
        <v>120</v>
      </c>
      <c r="C93" s="17">
        <f>C94+C95</f>
        <v>2943700</v>
      </c>
      <c r="D93" s="17">
        <f>D94+D95</f>
        <v>2981093</v>
      </c>
      <c r="E93" s="17">
        <f>E94+E95</f>
        <v>3386500.06</v>
      </c>
      <c r="F93" s="72">
        <f t="shared" si="3"/>
        <v>115.0422957502463</v>
      </c>
      <c r="G93" s="72">
        <f t="shared" si="4"/>
        <v>113.59927583607758</v>
      </c>
    </row>
    <row r="94" spans="1:7" ht="24" customHeight="1">
      <c r="A94" s="18" t="s">
        <v>18</v>
      </c>
      <c r="B94" s="21" t="s">
        <v>19</v>
      </c>
      <c r="C94" s="20">
        <v>2035600</v>
      </c>
      <c r="D94" s="20">
        <v>2330100</v>
      </c>
      <c r="E94" s="20">
        <v>2789843.94</v>
      </c>
      <c r="F94" s="73">
        <f t="shared" si="3"/>
        <v>137.05265965808607</v>
      </c>
      <c r="G94" s="73">
        <v>0</v>
      </c>
    </row>
    <row r="95" spans="1:7" ht="24" customHeight="1">
      <c r="A95" s="18" t="s">
        <v>177</v>
      </c>
      <c r="B95" s="21" t="s">
        <v>183</v>
      </c>
      <c r="C95" s="20">
        <v>908100</v>
      </c>
      <c r="D95" s="20">
        <v>650993</v>
      </c>
      <c r="E95" s="20">
        <v>596656.12</v>
      </c>
      <c r="F95" s="73">
        <f t="shared" si="3"/>
        <v>65.70379033146129</v>
      </c>
      <c r="G95" s="73">
        <f t="shared" si="4"/>
        <v>91.65323129434572</v>
      </c>
    </row>
    <row r="96" spans="1:7" ht="24" customHeight="1">
      <c r="A96" s="15" t="s">
        <v>24</v>
      </c>
      <c r="B96" s="16" t="s">
        <v>121</v>
      </c>
      <c r="C96" s="17">
        <f>C97</f>
        <v>290000</v>
      </c>
      <c r="D96" s="17">
        <f>D97</f>
        <v>298500</v>
      </c>
      <c r="E96" s="17">
        <f>E97</f>
        <v>162289.66</v>
      </c>
      <c r="F96" s="72">
        <f t="shared" si="3"/>
        <v>55.96195172413794</v>
      </c>
      <c r="G96" s="72">
        <v>0</v>
      </c>
    </row>
    <row r="97" spans="1:7" ht="24" customHeight="1">
      <c r="A97" s="18" t="s">
        <v>84</v>
      </c>
      <c r="B97" s="21" t="s">
        <v>122</v>
      </c>
      <c r="C97" s="20">
        <v>290000</v>
      </c>
      <c r="D97" s="20">
        <v>298500</v>
      </c>
      <c r="E97" s="20">
        <v>162289.66</v>
      </c>
      <c r="F97" s="73">
        <f t="shared" si="3"/>
        <v>55.96195172413794</v>
      </c>
      <c r="G97" s="73">
        <v>0</v>
      </c>
    </row>
    <row r="98" spans="1:7" ht="24" customHeight="1">
      <c r="A98" s="15" t="s">
        <v>123</v>
      </c>
      <c r="B98" s="16" t="s">
        <v>124</v>
      </c>
      <c r="C98" s="17">
        <f>SUM(C100:C101)</f>
        <v>101800</v>
      </c>
      <c r="D98" s="17">
        <f>SUM(D99:D101)</f>
        <v>472388</v>
      </c>
      <c r="E98" s="17">
        <f>SUM(E99:E101)</f>
        <v>482878.82000000007</v>
      </c>
      <c r="F98" s="72" t="s">
        <v>222</v>
      </c>
      <c r="G98" s="72">
        <f t="shared" si="4"/>
        <v>102.2208057783009</v>
      </c>
    </row>
    <row r="99" spans="1:7" ht="24" customHeight="1">
      <c r="A99" s="18" t="s">
        <v>234</v>
      </c>
      <c r="B99" s="21" t="s">
        <v>96</v>
      </c>
      <c r="C99" s="17"/>
      <c r="D99" s="20">
        <v>22000</v>
      </c>
      <c r="E99" s="20">
        <v>32446.76</v>
      </c>
      <c r="F99" s="73">
        <v>0</v>
      </c>
      <c r="G99" s="73">
        <f t="shared" si="4"/>
        <v>147.48527272727273</v>
      </c>
    </row>
    <row r="100" spans="1:7" ht="24" customHeight="1">
      <c r="A100" s="18" t="s">
        <v>125</v>
      </c>
      <c r="B100" s="21" t="s">
        <v>98</v>
      </c>
      <c r="C100" s="20">
        <v>37400</v>
      </c>
      <c r="D100" s="20">
        <v>385988</v>
      </c>
      <c r="E100" s="20">
        <v>381953.65</v>
      </c>
      <c r="F100" s="73" t="s">
        <v>222</v>
      </c>
      <c r="G100" s="73">
        <f t="shared" si="4"/>
        <v>98.9547991129258</v>
      </c>
    </row>
    <row r="101" spans="1:7" ht="24" customHeight="1">
      <c r="A101" s="18" t="s">
        <v>126</v>
      </c>
      <c r="B101" s="21" t="s">
        <v>99</v>
      </c>
      <c r="C101" s="20">
        <v>64400</v>
      </c>
      <c r="D101" s="20">
        <v>64400</v>
      </c>
      <c r="E101" s="20">
        <v>68478.41</v>
      </c>
      <c r="F101" s="73">
        <f t="shared" si="3"/>
        <v>106.3329347826087</v>
      </c>
      <c r="G101" s="73">
        <v>0</v>
      </c>
    </row>
    <row r="102" spans="1:7" ht="24" customHeight="1">
      <c r="A102" s="48" t="s">
        <v>127</v>
      </c>
      <c r="B102" s="49" t="s">
        <v>128</v>
      </c>
      <c r="C102" s="47">
        <f>C103</f>
        <v>300000</v>
      </c>
      <c r="D102" s="47">
        <f>D103+D104</f>
        <v>508459</v>
      </c>
      <c r="E102" s="47">
        <f>E103+E104</f>
        <v>295662</v>
      </c>
      <c r="F102" s="72">
        <f t="shared" si="3"/>
        <v>98.554</v>
      </c>
      <c r="G102" s="72">
        <f t="shared" si="4"/>
        <v>58.14864128671141</v>
      </c>
    </row>
    <row r="103" spans="1:7" ht="21" customHeight="1">
      <c r="A103" s="18" t="s">
        <v>129</v>
      </c>
      <c r="B103" s="21" t="s">
        <v>130</v>
      </c>
      <c r="C103" s="20">
        <v>300000</v>
      </c>
      <c r="D103" s="20">
        <v>393099</v>
      </c>
      <c r="E103" s="20">
        <v>180302</v>
      </c>
      <c r="F103" s="73">
        <f t="shared" si="3"/>
        <v>60.10066666666667</v>
      </c>
      <c r="G103" s="73">
        <f t="shared" si="4"/>
        <v>45.86681726486203</v>
      </c>
    </row>
    <row r="104" spans="1:7" ht="21" customHeight="1">
      <c r="A104" s="18" t="s">
        <v>225</v>
      </c>
      <c r="B104" s="21" t="s">
        <v>226</v>
      </c>
      <c r="C104" s="20"/>
      <c r="D104" s="20">
        <v>115360</v>
      </c>
      <c r="E104" s="20">
        <v>115360</v>
      </c>
      <c r="F104" s="72">
        <v>0</v>
      </c>
      <c r="G104" s="72">
        <v>0</v>
      </c>
    </row>
    <row r="105" spans="1:7" ht="21" customHeight="1">
      <c r="A105" s="15" t="s">
        <v>241</v>
      </c>
      <c r="B105" s="132" t="s">
        <v>239</v>
      </c>
      <c r="C105" s="20"/>
      <c r="D105" s="17">
        <f>D106</f>
        <v>94500</v>
      </c>
      <c r="E105" s="17">
        <f>E106</f>
        <v>94500</v>
      </c>
      <c r="F105" s="72">
        <v>0</v>
      </c>
      <c r="G105" s="72">
        <v>0</v>
      </c>
    </row>
    <row r="106" spans="1:7" ht="21" customHeight="1">
      <c r="A106" s="18" t="s">
        <v>242</v>
      </c>
      <c r="B106" s="133" t="s">
        <v>240</v>
      </c>
      <c r="C106" s="20"/>
      <c r="D106" s="20">
        <v>94500</v>
      </c>
      <c r="E106" s="20">
        <v>94500</v>
      </c>
      <c r="F106" s="73">
        <v>0</v>
      </c>
      <c r="G106" s="73">
        <v>0</v>
      </c>
    </row>
    <row r="107" spans="1:249" s="14" customFormat="1" ht="24" customHeight="1">
      <c r="A107" s="68" t="s">
        <v>215</v>
      </c>
      <c r="B107" s="69" t="s">
        <v>216</v>
      </c>
      <c r="C107" s="17">
        <f>C108</f>
        <v>0</v>
      </c>
      <c r="D107" s="17">
        <f>D108</f>
        <v>970.75</v>
      </c>
      <c r="E107" s="17">
        <f>E108</f>
        <v>970.75</v>
      </c>
      <c r="F107" s="72">
        <v>0</v>
      </c>
      <c r="G107" s="72">
        <f t="shared" si="4"/>
        <v>100</v>
      </c>
      <c r="H107" s="38"/>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3"/>
      <c r="AY107" s="13"/>
      <c r="AZ107" s="13"/>
      <c r="BA107" s="13"/>
      <c r="BB107" s="13"/>
      <c r="BC107" s="13"/>
      <c r="BD107" s="13"/>
      <c r="BE107" s="13"/>
      <c r="BF107" s="13"/>
      <c r="BG107" s="13"/>
      <c r="BH107" s="13"/>
      <c r="BI107" s="13"/>
      <c r="BJ107" s="13"/>
      <c r="BK107" s="13"/>
      <c r="BL107" s="13"/>
      <c r="BM107" s="13"/>
      <c r="BN107" s="13"/>
      <c r="BO107" s="13"/>
      <c r="BP107" s="13"/>
      <c r="BQ107" s="13"/>
      <c r="BR107" s="13"/>
      <c r="BS107" s="13"/>
      <c r="BT107" s="13"/>
      <c r="BU107" s="13"/>
      <c r="BV107" s="13"/>
      <c r="BW107" s="13"/>
      <c r="BX107" s="13"/>
      <c r="BY107" s="13"/>
      <c r="BZ107" s="13"/>
      <c r="CA107" s="13"/>
      <c r="CB107" s="13"/>
      <c r="CC107" s="13"/>
      <c r="CD107" s="13"/>
      <c r="CE107" s="13"/>
      <c r="CF107" s="13"/>
      <c r="CG107" s="13"/>
      <c r="CH107" s="13"/>
      <c r="CI107" s="13"/>
      <c r="CJ107" s="13"/>
      <c r="CK107" s="13"/>
      <c r="CL107" s="13"/>
      <c r="CM107" s="13"/>
      <c r="CN107" s="13"/>
      <c r="CO107" s="13"/>
      <c r="CP107" s="13"/>
      <c r="CQ107" s="13"/>
      <c r="CR107" s="13"/>
      <c r="CS107" s="13"/>
      <c r="CT107" s="13"/>
      <c r="CU107" s="13"/>
      <c r="CV107" s="13"/>
      <c r="CW107" s="13"/>
      <c r="CX107" s="13"/>
      <c r="CY107" s="13"/>
      <c r="CZ107" s="13"/>
      <c r="DA107" s="13"/>
      <c r="DB107" s="13"/>
      <c r="DC107" s="13"/>
      <c r="DD107" s="13"/>
      <c r="DE107" s="13"/>
      <c r="DF107" s="13"/>
      <c r="DG107" s="13"/>
      <c r="DH107" s="13"/>
      <c r="DI107" s="13"/>
      <c r="DJ107" s="13"/>
      <c r="DK107" s="13"/>
      <c r="DL107" s="13"/>
      <c r="DM107" s="13"/>
      <c r="DN107" s="13"/>
      <c r="DO107" s="13"/>
      <c r="DP107" s="13"/>
      <c r="DQ107" s="13"/>
      <c r="DR107" s="13"/>
      <c r="DS107" s="13"/>
      <c r="DT107" s="13"/>
      <c r="DU107" s="13"/>
      <c r="DV107" s="13"/>
      <c r="DW107" s="13"/>
      <c r="DX107" s="13"/>
      <c r="DY107" s="13"/>
      <c r="DZ107" s="13"/>
      <c r="EA107" s="13"/>
      <c r="EB107" s="13"/>
      <c r="EC107" s="13"/>
      <c r="ED107" s="13"/>
      <c r="EE107" s="13"/>
      <c r="EF107" s="13"/>
      <c r="EG107" s="13"/>
      <c r="EH107" s="13"/>
      <c r="EI107" s="13"/>
      <c r="EJ107" s="13"/>
      <c r="EK107" s="13"/>
      <c r="EL107" s="13"/>
      <c r="EM107" s="13"/>
      <c r="EN107" s="13"/>
      <c r="EO107" s="13"/>
      <c r="EP107" s="13"/>
      <c r="EQ107" s="13"/>
      <c r="ER107" s="13"/>
      <c r="ES107" s="13"/>
      <c r="ET107" s="13"/>
      <c r="EU107" s="13"/>
      <c r="EV107" s="13"/>
      <c r="EW107" s="13"/>
      <c r="EX107" s="13"/>
      <c r="EY107" s="13"/>
      <c r="EZ107" s="13"/>
      <c r="FA107" s="13"/>
      <c r="FB107" s="13"/>
      <c r="FC107" s="13"/>
      <c r="FD107" s="13"/>
      <c r="FE107" s="13"/>
      <c r="FF107" s="13"/>
      <c r="FG107" s="13"/>
      <c r="FH107" s="13"/>
      <c r="FI107" s="13"/>
      <c r="FJ107" s="13"/>
      <c r="FK107" s="13"/>
      <c r="FL107" s="13"/>
      <c r="FM107" s="13"/>
      <c r="FN107" s="13"/>
      <c r="FO107" s="13"/>
      <c r="FP107" s="13"/>
      <c r="FQ107" s="13"/>
      <c r="FR107" s="13"/>
      <c r="FS107" s="13"/>
      <c r="FT107" s="13"/>
      <c r="FU107" s="13"/>
      <c r="FV107" s="13"/>
      <c r="FW107" s="13"/>
      <c r="FX107" s="13"/>
      <c r="FY107" s="13"/>
      <c r="FZ107" s="13"/>
      <c r="GA107" s="13"/>
      <c r="GB107" s="13"/>
      <c r="GC107" s="13"/>
      <c r="GD107" s="13"/>
      <c r="GE107" s="13"/>
      <c r="GF107" s="13"/>
      <c r="GG107" s="13"/>
      <c r="GH107" s="13"/>
      <c r="GI107" s="13"/>
      <c r="GJ107" s="13"/>
      <c r="GK107" s="13"/>
      <c r="GL107" s="13"/>
      <c r="GM107" s="13"/>
      <c r="GN107" s="13"/>
      <c r="GO107" s="13"/>
      <c r="GP107" s="13"/>
      <c r="GQ107" s="13"/>
      <c r="GR107" s="13"/>
      <c r="GS107" s="13"/>
      <c r="GT107" s="13"/>
      <c r="GU107" s="13"/>
      <c r="GV107" s="13"/>
      <c r="GW107" s="13"/>
      <c r="GX107" s="13"/>
      <c r="GY107" s="13"/>
      <c r="GZ107" s="13"/>
      <c r="HA107" s="13"/>
      <c r="HB107" s="13"/>
      <c r="HC107" s="13"/>
      <c r="HD107" s="13"/>
      <c r="HE107" s="13"/>
      <c r="HF107" s="13"/>
      <c r="HG107" s="13"/>
      <c r="HH107" s="13"/>
      <c r="HI107" s="13"/>
      <c r="HJ107" s="13"/>
      <c r="HK107" s="13"/>
      <c r="HL107" s="13"/>
      <c r="HM107" s="13"/>
      <c r="HN107" s="13"/>
      <c r="HO107" s="13"/>
      <c r="HP107" s="13"/>
      <c r="HQ107" s="13"/>
      <c r="HR107" s="13"/>
      <c r="HS107" s="13"/>
      <c r="HT107" s="13"/>
      <c r="HU107" s="13"/>
      <c r="HV107" s="13"/>
      <c r="HW107" s="13"/>
      <c r="HX107" s="13"/>
      <c r="HY107" s="13"/>
      <c r="HZ107" s="13"/>
      <c r="IA107" s="13"/>
      <c r="IB107" s="13"/>
      <c r="IC107" s="13"/>
      <c r="ID107" s="13"/>
      <c r="IE107" s="13"/>
      <c r="IF107" s="13"/>
      <c r="IG107" s="13"/>
      <c r="IH107" s="13"/>
      <c r="II107" s="13"/>
      <c r="IJ107" s="13"/>
      <c r="IK107" s="13"/>
      <c r="IL107" s="13"/>
      <c r="IM107" s="13"/>
      <c r="IN107" s="13"/>
      <c r="IO107" s="13"/>
    </row>
    <row r="108" spans="1:249" s="14" customFormat="1" ht="24" customHeight="1">
      <c r="A108" s="66" t="s">
        <v>217</v>
      </c>
      <c r="B108" s="67" t="s">
        <v>218</v>
      </c>
      <c r="C108" s="20">
        <v>0</v>
      </c>
      <c r="D108" s="20">
        <v>970.75</v>
      </c>
      <c r="E108" s="20">
        <v>970.75</v>
      </c>
      <c r="F108" s="73">
        <v>0</v>
      </c>
      <c r="G108" s="73">
        <f t="shared" si="4"/>
        <v>100</v>
      </c>
      <c r="H108" s="38"/>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c r="AS108" s="13"/>
      <c r="AT108" s="13"/>
      <c r="AU108" s="13"/>
      <c r="AV108" s="13"/>
      <c r="AW108" s="13"/>
      <c r="AX108" s="13"/>
      <c r="AY108" s="13"/>
      <c r="AZ108" s="13"/>
      <c r="BA108" s="13"/>
      <c r="BB108" s="13"/>
      <c r="BC108" s="13"/>
      <c r="BD108" s="13"/>
      <c r="BE108" s="13"/>
      <c r="BF108" s="13"/>
      <c r="BG108" s="13"/>
      <c r="BH108" s="13"/>
      <c r="BI108" s="13"/>
      <c r="BJ108" s="13"/>
      <c r="BK108" s="13"/>
      <c r="BL108" s="13"/>
      <c r="BM108" s="13"/>
      <c r="BN108" s="13"/>
      <c r="BO108" s="13"/>
      <c r="BP108" s="13"/>
      <c r="BQ108" s="13"/>
      <c r="BR108" s="13"/>
      <c r="BS108" s="13"/>
      <c r="BT108" s="13"/>
      <c r="BU108" s="13"/>
      <c r="BV108" s="13"/>
      <c r="BW108" s="13"/>
      <c r="BX108" s="13"/>
      <c r="BY108" s="13"/>
      <c r="BZ108" s="13"/>
      <c r="CA108" s="13"/>
      <c r="CB108" s="13"/>
      <c r="CC108" s="13"/>
      <c r="CD108" s="13"/>
      <c r="CE108" s="13"/>
      <c r="CF108" s="13"/>
      <c r="CG108" s="13"/>
      <c r="CH108" s="13"/>
      <c r="CI108" s="13"/>
      <c r="CJ108" s="13"/>
      <c r="CK108" s="13"/>
      <c r="CL108" s="13"/>
      <c r="CM108" s="13"/>
      <c r="CN108" s="13"/>
      <c r="CO108" s="13"/>
      <c r="CP108" s="13"/>
      <c r="CQ108" s="13"/>
      <c r="CR108" s="13"/>
      <c r="CS108" s="13"/>
      <c r="CT108" s="13"/>
      <c r="CU108" s="13"/>
      <c r="CV108" s="13"/>
      <c r="CW108" s="13"/>
      <c r="CX108" s="13"/>
      <c r="CY108" s="13"/>
      <c r="CZ108" s="13"/>
      <c r="DA108" s="13"/>
      <c r="DB108" s="13"/>
      <c r="DC108" s="13"/>
      <c r="DD108" s="13"/>
      <c r="DE108" s="13"/>
      <c r="DF108" s="13"/>
      <c r="DG108" s="13"/>
      <c r="DH108" s="13"/>
      <c r="DI108" s="13"/>
      <c r="DJ108" s="13"/>
      <c r="DK108" s="13"/>
      <c r="DL108" s="13"/>
      <c r="DM108" s="13"/>
      <c r="DN108" s="13"/>
      <c r="DO108" s="13"/>
      <c r="DP108" s="13"/>
      <c r="DQ108" s="13"/>
      <c r="DR108" s="13"/>
      <c r="DS108" s="13"/>
      <c r="DT108" s="13"/>
      <c r="DU108" s="13"/>
      <c r="DV108" s="13"/>
      <c r="DW108" s="13"/>
      <c r="DX108" s="13"/>
      <c r="DY108" s="13"/>
      <c r="DZ108" s="13"/>
      <c r="EA108" s="13"/>
      <c r="EB108" s="13"/>
      <c r="EC108" s="13"/>
      <c r="ED108" s="13"/>
      <c r="EE108" s="13"/>
      <c r="EF108" s="13"/>
      <c r="EG108" s="13"/>
      <c r="EH108" s="13"/>
      <c r="EI108" s="13"/>
      <c r="EJ108" s="13"/>
      <c r="EK108" s="13"/>
      <c r="EL108" s="13"/>
      <c r="EM108" s="13"/>
      <c r="EN108" s="13"/>
      <c r="EO108" s="13"/>
      <c r="EP108" s="13"/>
      <c r="EQ108" s="13"/>
      <c r="ER108" s="13"/>
      <c r="ES108" s="13"/>
      <c r="ET108" s="13"/>
      <c r="EU108" s="13"/>
      <c r="EV108" s="13"/>
      <c r="EW108" s="13"/>
      <c r="EX108" s="13"/>
      <c r="EY108" s="13"/>
      <c r="EZ108" s="13"/>
      <c r="FA108" s="13"/>
      <c r="FB108" s="13"/>
      <c r="FC108" s="13"/>
      <c r="FD108" s="13"/>
      <c r="FE108" s="13"/>
      <c r="FF108" s="13"/>
      <c r="FG108" s="13"/>
      <c r="FH108" s="13"/>
      <c r="FI108" s="13"/>
      <c r="FJ108" s="13"/>
      <c r="FK108" s="13"/>
      <c r="FL108" s="13"/>
      <c r="FM108" s="13"/>
      <c r="FN108" s="13"/>
      <c r="FO108" s="13"/>
      <c r="FP108" s="13"/>
      <c r="FQ108" s="13"/>
      <c r="FR108" s="13"/>
      <c r="FS108" s="13"/>
      <c r="FT108" s="13"/>
      <c r="FU108" s="13"/>
      <c r="FV108" s="13"/>
      <c r="FW108" s="13"/>
      <c r="FX108" s="13"/>
      <c r="FY108" s="13"/>
      <c r="FZ108" s="13"/>
      <c r="GA108" s="13"/>
      <c r="GB108" s="13"/>
      <c r="GC108" s="13"/>
      <c r="GD108" s="13"/>
      <c r="GE108" s="13"/>
      <c r="GF108" s="13"/>
      <c r="GG108" s="13"/>
      <c r="GH108" s="13"/>
      <c r="GI108" s="13"/>
      <c r="GJ108" s="13"/>
      <c r="GK108" s="13"/>
      <c r="GL108" s="13"/>
      <c r="GM108" s="13"/>
      <c r="GN108" s="13"/>
      <c r="GO108" s="13"/>
      <c r="GP108" s="13"/>
      <c r="GQ108" s="13"/>
      <c r="GR108" s="13"/>
      <c r="GS108" s="13"/>
      <c r="GT108" s="13"/>
      <c r="GU108" s="13"/>
      <c r="GV108" s="13"/>
      <c r="GW108" s="13"/>
      <c r="GX108" s="13"/>
      <c r="GY108" s="13"/>
      <c r="GZ108" s="13"/>
      <c r="HA108" s="13"/>
      <c r="HB108" s="13"/>
      <c r="HC108" s="13"/>
      <c r="HD108" s="13"/>
      <c r="HE108" s="13"/>
      <c r="HF108" s="13"/>
      <c r="HG108" s="13"/>
      <c r="HH108" s="13"/>
      <c r="HI108" s="13"/>
      <c r="HJ108" s="13"/>
      <c r="HK108" s="13"/>
      <c r="HL108" s="13"/>
      <c r="HM108" s="13"/>
      <c r="HN108" s="13"/>
      <c r="HO108" s="13"/>
      <c r="HP108" s="13"/>
      <c r="HQ108" s="13"/>
      <c r="HR108" s="13"/>
      <c r="HS108" s="13"/>
      <c r="HT108" s="13"/>
      <c r="HU108" s="13"/>
      <c r="HV108" s="13"/>
      <c r="HW108" s="13"/>
      <c r="HX108" s="13"/>
      <c r="HY108" s="13"/>
      <c r="HZ108" s="13"/>
      <c r="IA108" s="13"/>
      <c r="IB108" s="13"/>
      <c r="IC108" s="13"/>
      <c r="ID108" s="13"/>
      <c r="IE108" s="13"/>
      <c r="IF108" s="13"/>
      <c r="IG108" s="13"/>
      <c r="IH108" s="13"/>
      <c r="II108" s="13"/>
      <c r="IJ108" s="13"/>
      <c r="IK108" s="13"/>
      <c r="IL108" s="13"/>
      <c r="IM108" s="13"/>
      <c r="IN108" s="13"/>
      <c r="IO108" s="13"/>
    </row>
    <row r="109" spans="1:249" s="14" customFormat="1" ht="24" customHeight="1">
      <c r="A109" s="68">
        <v>210000</v>
      </c>
      <c r="B109" s="134" t="s">
        <v>243</v>
      </c>
      <c r="C109" s="20"/>
      <c r="D109" s="17">
        <f>D110</f>
        <v>19784</v>
      </c>
      <c r="E109" s="17">
        <f>E110</f>
        <v>18397.2</v>
      </c>
      <c r="F109" s="73"/>
      <c r="G109" s="73">
        <f t="shared" si="4"/>
        <v>92.99029518803074</v>
      </c>
      <c r="H109" s="38"/>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3"/>
      <c r="AZ109" s="13"/>
      <c r="BA109" s="13"/>
      <c r="BB109" s="13"/>
      <c r="BC109" s="13"/>
      <c r="BD109" s="13"/>
      <c r="BE109" s="13"/>
      <c r="BF109" s="13"/>
      <c r="BG109" s="13"/>
      <c r="BH109" s="13"/>
      <c r="BI109" s="13"/>
      <c r="BJ109" s="13"/>
      <c r="BK109" s="13"/>
      <c r="BL109" s="13"/>
      <c r="BM109" s="13"/>
      <c r="BN109" s="13"/>
      <c r="BO109" s="13"/>
      <c r="BP109" s="13"/>
      <c r="BQ109" s="13"/>
      <c r="BR109" s="13"/>
      <c r="BS109" s="13"/>
      <c r="BT109" s="13"/>
      <c r="BU109" s="13"/>
      <c r="BV109" s="13"/>
      <c r="BW109" s="13"/>
      <c r="BX109" s="13"/>
      <c r="BY109" s="13"/>
      <c r="BZ109" s="13"/>
      <c r="CA109" s="13"/>
      <c r="CB109" s="13"/>
      <c r="CC109" s="13"/>
      <c r="CD109" s="13"/>
      <c r="CE109" s="13"/>
      <c r="CF109" s="13"/>
      <c r="CG109" s="13"/>
      <c r="CH109" s="13"/>
      <c r="CI109" s="13"/>
      <c r="CJ109" s="13"/>
      <c r="CK109" s="13"/>
      <c r="CL109" s="13"/>
      <c r="CM109" s="13"/>
      <c r="CN109" s="13"/>
      <c r="CO109" s="13"/>
      <c r="CP109" s="13"/>
      <c r="CQ109" s="13"/>
      <c r="CR109" s="13"/>
      <c r="CS109" s="13"/>
      <c r="CT109" s="13"/>
      <c r="CU109" s="13"/>
      <c r="CV109" s="13"/>
      <c r="CW109" s="13"/>
      <c r="CX109" s="13"/>
      <c r="CY109" s="13"/>
      <c r="CZ109" s="13"/>
      <c r="DA109" s="13"/>
      <c r="DB109" s="13"/>
      <c r="DC109" s="13"/>
      <c r="DD109" s="13"/>
      <c r="DE109" s="13"/>
      <c r="DF109" s="13"/>
      <c r="DG109" s="13"/>
      <c r="DH109" s="13"/>
      <c r="DI109" s="13"/>
      <c r="DJ109" s="13"/>
      <c r="DK109" s="13"/>
      <c r="DL109" s="13"/>
      <c r="DM109" s="13"/>
      <c r="DN109" s="13"/>
      <c r="DO109" s="13"/>
      <c r="DP109" s="13"/>
      <c r="DQ109" s="13"/>
      <c r="DR109" s="13"/>
      <c r="DS109" s="13"/>
      <c r="DT109" s="13"/>
      <c r="DU109" s="13"/>
      <c r="DV109" s="13"/>
      <c r="DW109" s="13"/>
      <c r="DX109" s="13"/>
      <c r="DY109" s="13"/>
      <c r="DZ109" s="13"/>
      <c r="EA109" s="13"/>
      <c r="EB109" s="13"/>
      <c r="EC109" s="13"/>
      <c r="ED109" s="13"/>
      <c r="EE109" s="13"/>
      <c r="EF109" s="13"/>
      <c r="EG109" s="13"/>
      <c r="EH109" s="13"/>
      <c r="EI109" s="13"/>
      <c r="EJ109" s="13"/>
      <c r="EK109" s="13"/>
      <c r="EL109" s="13"/>
      <c r="EM109" s="13"/>
      <c r="EN109" s="13"/>
      <c r="EO109" s="13"/>
      <c r="EP109" s="13"/>
      <c r="EQ109" s="13"/>
      <c r="ER109" s="13"/>
      <c r="ES109" s="13"/>
      <c r="ET109" s="13"/>
      <c r="EU109" s="13"/>
      <c r="EV109" s="13"/>
      <c r="EW109" s="13"/>
      <c r="EX109" s="13"/>
      <c r="EY109" s="13"/>
      <c r="EZ109" s="13"/>
      <c r="FA109" s="13"/>
      <c r="FB109" s="13"/>
      <c r="FC109" s="13"/>
      <c r="FD109" s="13"/>
      <c r="FE109" s="13"/>
      <c r="FF109" s="13"/>
      <c r="FG109" s="13"/>
      <c r="FH109" s="13"/>
      <c r="FI109" s="13"/>
      <c r="FJ109" s="13"/>
      <c r="FK109" s="13"/>
      <c r="FL109" s="13"/>
      <c r="FM109" s="13"/>
      <c r="FN109" s="13"/>
      <c r="FO109" s="13"/>
      <c r="FP109" s="13"/>
      <c r="FQ109" s="13"/>
      <c r="FR109" s="13"/>
      <c r="FS109" s="13"/>
      <c r="FT109" s="13"/>
      <c r="FU109" s="13"/>
      <c r="FV109" s="13"/>
      <c r="FW109" s="13"/>
      <c r="FX109" s="13"/>
      <c r="FY109" s="13"/>
      <c r="FZ109" s="13"/>
      <c r="GA109" s="13"/>
      <c r="GB109" s="13"/>
      <c r="GC109" s="13"/>
      <c r="GD109" s="13"/>
      <c r="GE109" s="13"/>
      <c r="GF109" s="13"/>
      <c r="GG109" s="13"/>
      <c r="GH109" s="13"/>
      <c r="GI109" s="13"/>
      <c r="GJ109" s="13"/>
      <c r="GK109" s="13"/>
      <c r="GL109" s="13"/>
      <c r="GM109" s="13"/>
      <c r="GN109" s="13"/>
      <c r="GO109" s="13"/>
      <c r="GP109" s="13"/>
      <c r="GQ109" s="13"/>
      <c r="GR109" s="13"/>
      <c r="GS109" s="13"/>
      <c r="GT109" s="13"/>
      <c r="GU109" s="13"/>
      <c r="GV109" s="13"/>
      <c r="GW109" s="13"/>
      <c r="GX109" s="13"/>
      <c r="GY109" s="13"/>
      <c r="GZ109" s="13"/>
      <c r="HA109" s="13"/>
      <c r="HB109" s="13"/>
      <c r="HC109" s="13"/>
      <c r="HD109" s="13"/>
      <c r="HE109" s="13"/>
      <c r="HF109" s="13"/>
      <c r="HG109" s="13"/>
      <c r="HH109" s="13"/>
      <c r="HI109" s="13"/>
      <c r="HJ109" s="13"/>
      <c r="HK109" s="13"/>
      <c r="HL109" s="13"/>
      <c r="HM109" s="13"/>
      <c r="HN109" s="13"/>
      <c r="HO109" s="13"/>
      <c r="HP109" s="13"/>
      <c r="HQ109" s="13"/>
      <c r="HR109" s="13"/>
      <c r="HS109" s="13"/>
      <c r="HT109" s="13"/>
      <c r="HU109" s="13"/>
      <c r="HV109" s="13"/>
      <c r="HW109" s="13"/>
      <c r="HX109" s="13"/>
      <c r="HY109" s="13"/>
      <c r="HZ109" s="13"/>
      <c r="IA109" s="13"/>
      <c r="IB109" s="13"/>
      <c r="IC109" s="13"/>
      <c r="ID109" s="13"/>
      <c r="IE109" s="13"/>
      <c r="IF109" s="13"/>
      <c r="IG109" s="13"/>
      <c r="IH109" s="13"/>
      <c r="II109" s="13"/>
      <c r="IJ109" s="13"/>
      <c r="IK109" s="13"/>
      <c r="IL109" s="13"/>
      <c r="IM109" s="13"/>
      <c r="IN109" s="13"/>
      <c r="IO109" s="13"/>
    </row>
    <row r="110" spans="1:249" s="14" customFormat="1" ht="24" customHeight="1">
      <c r="A110" s="66">
        <v>210107</v>
      </c>
      <c r="B110" s="135" t="s">
        <v>213</v>
      </c>
      <c r="C110" s="20"/>
      <c r="D110" s="20">
        <v>19784</v>
      </c>
      <c r="E110" s="20">
        <v>18397.2</v>
      </c>
      <c r="F110" s="73"/>
      <c r="G110" s="73">
        <f t="shared" si="4"/>
        <v>92.99029518803074</v>
      </c>
      <c r="H110" s="38"/>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3"/>
      <c r="AK110" s="13"/>
      <c r="AL110" s="13"/>
      <c r="AM110" s="13"/>
      <c r="AN110" s="13"/>
      <c r="AO110" s="13"/>
      <c r="AP110" s="13"/>
      <c r="AQ110" s="13"/>
      <c r="AR110" s="13"/>
      <c r="AS110" s="13"/>
      <c r="AT110" s="13"/>
      <c r="AU110" s="13"/>
      <c r="AV110" s="13"/>
      <c r="AW110" s="13"/>
      <c r="AX110" s="13"/>
      <c r="AY110" s="13"/>
      <c r="AZ110" s="13"/>
      <c r="BA110" s="13"/>
      <c r="BB110" s="13"/>
      <c r="BC110" s="13"/>
      <c r="BD110" s="13"/>
      <c r="BE110" s="13"/>
      <c r="BF110" s="13"/>
      <c r="BG110" s="13"/>
      <c r="BH110" s="13"/>
      <c r="BI110" s="13"/>
      <c r="BJ110" s="13"/>
      <c r="BK110" s="13"/>
      <c r="BL110" s="13"/>
      <c r="BM110" s="13"/>
      <c r="BN110" s="13"/>
      <c r="BO110" s="13"/>
      <c r="BP110" s="13"/>
      <c r="BQ110" s="13"/>
      <c r="BR110" s="13"/>
      <c r="BS110" s="13"/>
      <c r="BT110" s="13"/>
      <c r="BU110" s="13"/>
      <c r="BV110" s="13"/>
      <c r="BW110" s="13"/>
      <c r="BX110" s="13"/>
      <c r="BY110" s="13"/>
      <c r="BZ110" s="13"/>
      <c r="CA110" s="13"/>
      <c r="CB110" s="13"/>
      <c r="CC110" s="13"/>
      <c r="CD110" s="13"/>
      <c r="CE110" s="13"/>
      <c r="CF110" s="13"/>
      <c r="CG110" s="13"/>
      <c r="CH110" s="13"/>
      <c r="CI110" s="13"/>
      <c r="CJ110" s="13"/>
      <c r="CK110" s="13"/>
      <c r="CL110" s="13"/>
      <c r="CM110" s="13"/>
      <c r="CN110" s="13"/>
      <c r="CO110" s="13"/>
      <c r="CP110" s="13"/>
      <c r="CQ110" s="13"/>
      <c r="CR110" s="13"/>
      <c r="CS110" s="13"/>
      <c r="CT110" s="13"/>
      <c r="CU110" s="13"/>
      <c r="CV110" s="13"/>
      <c r="CW110" s="13"/>
      <c r="CX110" s="13"/>
      <c r="CY110" s="13"/>
      <c r="CZ110" s="13"/>
      <c r="DA110" s="13"/>
      <c r="DB110" s="13"/>
      <c r="DC110" s="13"/>
      <c r="DD110" s="13"/>
      <c r="DE110" s="13"/>
      <c r="DF110" s="13"/>
      <c r="DG110" s="13"/>
      <c r="DH110" s="13"/>
      <c r="DI110" s="13"/>
      <c r="DJ110" s="13"/>
      <c r="DK110" s="13"/>
      <c r="DL110" s="13"/>
      <c r="DM110" s="13"/>
      <c r="DN110" s="13"/>
      <c r="DO110" s="13"/>
      <c r="DP110" s="13"/>
      <c r="DQ110" s="13"/>
      <c r="DR110" s="13"/>
      <c r="DS110" s="13"/>
      <c r="DT110" s="13"/>
      <c r="DU110" s="13"/>
      <c r="DV110" s="13"/>
      <c r="DW110" s="13"/>
      <c r="DX110" s="13"/>
      <c r="DY110" s="13"/>
      <c r="DZ110" s="13"/>
      <c r="EA110" s="13"/>
      <c r="EB110" s="13"/>
      <c r="EC110" s="13"/>
      <c r="ED110" s="13"/>
      <c r="EE110" s="13"/>
      <c r="EF110" s="13"/>
      <c r="EG110" s="13"/>
      <c r="EH110" s="13"/>
      <c r="EI110" s="13"/>
      <c r="EJ110" s="13"/>
      <c r="EK110" s="13"/>
      <c r="EL110" s="13"/>
      <c r="EM110" s="13"/>
      <c r="EN110" s="13"/>
      <c r="EO110" s="13"/>
      <c r="EP110" s="13"/>
      <c r="EQ110" s="13"/>
      <c r="ER110" s="13"/>
      <c r="ES110" s="13"/>
      <c r="ET110" s="13"/>
      <c r="EU110" s="13"/>
      <c r="EV110" s="13"/>
      <c r="EW110" s="13"/>
      <c r="EX110" s="13"/>
      <c r="EY110" s="13"/>
      <c r="EZ110" s="13"/>
      <c r="FA110" s="13"/>
      <c r="FB110" s="13"/>
      <c r="FC110" s="13"/>
      <c r="FD110" s="13"/>
      <c r="FE110" s="13"/>
      <c r="FF110" s="13"/>
      <c r="FG110" s="13"/>
      <c r="FH110" s="13"/>
      <c r="FI110" s="13"/>
      <c r="FJ110" s="13"/>
      <c r="FK110" s="13"/>
      <c r="FL110" s="13"/>
      <c r="FM110" s="13"/>
      <c r="FN110" s="13"/>
      <c r="FO110" s="13"/>
      <c r="FP110" s="13"/>
      <c r="FQ110" s="13"/>
      <c r="FR110" s="13"/>
      <c r="FS110" s="13"/>
      <c r="FT110" s="13"/>
      <c r="FU110" s="13"/>
      <c r="FV110" s="13"/>
      <c r="FW110" s="13"/>
      <c r="FX110" s="13"/>
      <c r="FY110" s="13"/>
      <c r="FZ110" s="13"/>
      <c r="GA110" s="13"/>
      <c r="GB110" s="13"/>
      <c r="GC110" s="13"/>
      <c r="GD110" s="13"/>
      <c r="GE110" s="13"/>
      <c r="GF110" s="13"/>
      <c r="GG110" s="13"/>
      <c r="GH110" s="13"/>
      <c r="GI110" s="13"/>
      <c r="GJ110" s="13"/>
      <c r="GK110" s="13"/>
      <c r="GL110" s="13"/>
      <c r="GM110" s="13"/>
      <c r="GN110" s="13"/>
      <c r="GO110" s="13"/>
      <c r="GP110" s="13"/>
      <c r="GQ110" s="13"/>
      <c r="GR110" s="13"/>
      <c r="GS110" s="13"/>
      <c r="GT110" s="13"/>
      <c r="GU110" s="13"/>
      <c r="GV110" s="13"/>
      <c r="GW110" s="13"/>
      <c r="GX110" s="13"/>
      <c r="GY110" s="13"/>
      <c r="GZ110" s="13"/>
      <c r="HA110" s="13"/>
      <c r="HB110" s="13"/>
      <c r="HC110" s="13"/>
      <c r="HD110" s="13"/>
      <c r="HE110" s="13"/>
      <c r="HF110" s="13"/>
      <c r="HG110" s="13"/>
      <c r="HH110" s="13"/>
      <c r="HI110" s="13"/>
      <c r="HJ110" s="13"/>
      <c r="HK110" s="13"/>
      <c r="HL110" s="13"/>
      <c r="HM110" s="13"/>
      <c r="HN110" s="13"/>
      <c r="HO110" s="13"/>
      <c r="HP110" s="13"/>
      <c r="HQ110" s="13"/>
      <c r="HR110" s="13"/>
      <c r="HS110" s="13"/>
      <c r="HT110" s="13"/>
      <c r="HU110" s="13"/>
      <c r="HV110" s="13"/>
      <c r="HW110" s="13"/>
      <c r="HX110" s="13"/>
      <c r="HY110" s="13"/>
      <c r="HZ110" s="13"/>
      <c r="IA110" s="13"/>
      <c r="IB110" s="13"/>
      <c r="IC110" s="13"/>
      <c r="ID110" s="13"/>
      <c r="IE110" s="13"/>
      <c r="IF110" s="13"/>
      <c r="IG110" s="13"/>
      <c r="IH110" s="13"/>
      <c r="II110" s="13"/>
      <c r="IJ110" s="13"/>
      <c r="IK110" s="13"/>
      <c r="IL110" s="13"/>
      <c r="IM110" s="13"/>
      <c r="IN110" s="13"/>
      <c r="IO110" s="13"/>
    </row>
    <row r="111" spans="1:7" ht="24" customHeight="1">
      <c r="A111" s="37"/>
      <c r="B111" s="16" t="s">
        <v>131</v>
      </c>
      <c r="C111" s="17">
        <f>SUM(C90,C91,C93,C96,C98,C102,C107)</f>
        <v>4856500</v>
      </c>
      <c r="D111" s="17">
        <f>SUM(D90,D91,D93,D96,D98,D102,D107,D105,D109)</f>
        <v>8221349.75</v>
      </c>
      <c r="E111" s="17">
        <f>SUM(E90,E91,E93,E96,E98,E102,E107,E105,E109)</f>
        <v>9375625.37</v>
      </c>
      <c r="F111" s="72">
        <f t="shared" si="3"/>
        <v>193.05313229692163</v>
      </c>
      <c r="G111" s="72">
        <f t="shared" si="4"/>
        <v>114.03997707310774</v>
      </c>
    </row>
    <row r="112" spans="1:9" ht="22.5" customHeight="1">
      <c r="A112" s="37"/>
      <c r="B112" s="16" t="s">
        <v>132</v>
      </c>
      <c r="C112" s="17">
        <f>C113+C114</f>
        <v>0</v>
      </c>
      <c r="D112" s="17">
        <f>D113+D114</f>
        <v>0</v>
      </c>
      <c r="E112" s="17">
        <f>E113+E114</f>
        <v>0</v>
      </c>
      <c r="F112" s="72">
        <v>0</v>
      </c>
      <c r="G112" s="72">
        <v>0</v>
      </c>
      <c r="I112" s="42"/>
    </row>
    <row r="113" spans="1:7" ht="21" customHeight="1">
      <c r="A113" s="37">
        <v>250911</v>
      </c>
      <c r="B113" s="21" t="s">
        <v>116</v>
      </c>
      <c r="C113" s="20">
        <v>100000</v>
      </c>
      <c r="D113" s="39">
        <v>100000</v>
      </c>
      <c r="E113" s="20">
        <f>D113</f>
        <v>100000</v>
      </c>
      <c r="F113" s="73">
        <f t="shared" si="3"/>
        <v>100</v>
      </c>
      <c r="G113" s="73">
        <f t="shared" si="4"/>
        <v>100</v>
      </c>
    </row>
    <row r="114" spans="1:249" s="51" customFormat="1" ht="21.75" customHeight="1">
      <c r="A114" s="37">
        <v>250912</v>
      </c>
      <c r="B114" s="21" t="s">
        <v>133</v>
      </c>
      <c r="C114" s="20">
        <v>-100000</v>
      </c>
      <c r="D114" s="39">
        <v>-100000</v>
      </c>
      <c r="E114" s="20">
        <f>D114</f>
        <v>-100000</v>
      </c>
      <c r="F114" s="73">
        <f t="shared" si="3"/>
        <v>100</v>
      </c>
      <c r="G114" s="73">
        <f t="shared" si="4"/>
        <v>100</v>
      </c>
      <c r="H114" s="3"/>
      <c r="I114" s="50"/>
      <c r="J114" s="50"/>
      <c r="K114" s="50"/>
      <c r="L114" s="50"/>
      <c r="M114" s="50"/>
      <c r="N114" s="50"/>
      <c r="O114" s="50"/>
      <c r="P114" s="50"/>
      <c r="Q114" s="50"/>
      <c r="R114" s="50"/>
      <c r="S114" s="50"/>
      <c r="T114" s="50"/>
      <c r="U114" s="50"/>
      <c r="V114" s="50"/>
      <c r="W114" s="50"/>
      <c r="X114" s="50"/>
      <c r="Y114" s="50"/>
      <c r="Z114" s="50"/>
      <c r="AA114" s="50"/>
      <c r="AB114" s="50"/>
      <c r="AC114" s="50"/>
      <c r="AD114" s="50"/>
      <c r="AE114" s="50"/>
      <c r="AF114" s="50"/>
      <c r="AG114" s="50"/>
      <c r="AH114" s="50"/>
      <c r="AI114" s="50"/>
      <c r="AJ114" s="50"/>
      <c r="AK114" s="50"/>
      <c r="AL114" s="50"/>
      <c r="AM114" s="50"/>
      <c r="AN114" s="50"/>
      <c r="AO114" s="50"/>
      <c r="AP114" s="50"/>
      <c r="AQ114" s="50"/>
      <c r="AR114" s="50"/>
      <c r="AS114" s="50"/>
      <c r="AT114" s="50"/>
      <c r="AU114" s="50"/>
      <c r="AV114" s="50"/>
      <c r="AW114" s="50"/>
      <c r="AX114" s="50"/>
      <c r="AY114" s="50"/>
      <c r="AZ114" s="50"/>
      <c r="BA114" s="50"/>
      <c r="BB114" s="50"/>
      <c r="BC114" s="50"/>
      <c r="BD114" s="50"/>
      <c r="BE114" s="50"/>
      <c r="BF114" s="50"/>
      <c r="BG114" s="50"/>
      <c r="BH114" s="50"/>
      <c r="BI114" s="50"/>
      <c r="BJ114" s="50"/>
      <c r="BK114" s="50"/>
      <c r="BL114" s="50"/>
      <c r="BM114" s="50"/>
      <c r="BN114" s="50"/>
      <c r="BO114" s="50"/>
      <c r="BP114" s="50"/>
      <c r="BQ114" s="50"/>
      <c r="BR114" s="50"/>
      <c r="BS114" s="50"/>
      <c r="BT114" s="50"/>
      <c r="BU114" s="50"/>
      <c r="BV114" s="50"/>
      <c r="BW114" s="50"/>
      <c r="BX114" s="50"/>
      <c r="BY114" s="50"/>
      <c r="BZ114" s="50"/>
      <c r="CA114" s="50"/>
      <c r="CB114" s="50"/>
      <c r="CC114" s="50"/>
      <c r="CD114" s="50"/>
      <c r="CE114" s="50"/>
      <c r="CF114" s="50"/>
      <c r="CG114" s="50"/>
      <c r="CH114" s="50"/>
      <c r="CI114" s="50"/>
      <c r="CJ114" s="50"/>
      <c r="CK114" s="50"/>
      <c r="CL114" s="50"/>
      <c r="CM114" s="50"/>
      <c r="CN114" s="50"/>
      <c r="CO114" s="50"/>
      <c r="CP114" s="50"/>
      <c r="CQ114" s="50"/>
      <c r="CR114" s="50"/>
      <c r="CS114" s="50"/>
      <c r="CT114" s="50"/>
      <c r="CU114" s="50"/>
      <c r="CV114" s="50"/>
      <c r="CW114" s="50"/>
      <c r="CX114" s="50"/>
      <c r="CY114" s="50"/>
      <c r="CZ114" s="50"/>
      <c r="DA114" s="50"/>
      <c r="DB114" s="50"/>
      <c r="DC114" s="50"/>
      <c r="DD114" s="50"/>
      <c r="DE114" s="50"/>
      <c r="DF114" s="50"/>
      <c r="DG114" s="50"/>
      <c r="DH114" s="50"/>
      <c r="DI114" s="50"/>
      <c r="DJ114" s="50"/>
      <c r="DK114" s="50"/>
      <c r="DL114" s="50"/>
      <c r="DM114" s="50"/>
      <c r="DN114" s="50"/>
      <c r="DO114" s="50"/>
      <c r="DP114" s="50"/>
      <c r="DQ114" s="50"/>
      <c r="DR114" s="50"/>
      <c r="DS114" s="50"/>
      <c r="DT114" s="50"/>
      <c r="DU114" s="50"/>
      <c r="DV114" s="50"/>
      <c r="DW114" s="50"/>
      <c r="DX114" s="50"/>
      <c r="DY114" s="50"/>
      <c r="DZ114" s="50"/>
      <c r="EA114" s="50"/>
      <c r="EB114" s="50"/>
      <c r="EC114" s="50"/>
      <c r="ED114" s="50"/>
      <c r="EE114" s="50"/>
      <c r="EF114" s="50"/>
      <c r="EG114" s="50"/>
      <c r="EH114" s="50"/>
      <c r="EI114" s="50"/>
      <c r="EJ114" s="50"/>
      <c r="EK114" s="50"/>
      <c r="EL114" s="50"/>
      <c r="EM114" s="50"/>
      <c r="EN114" s="50"/>
      <c r="EO114" s="50"/>
      <c r="EP114" s="50"/>
      <c r="EQ114" s="50"/>
      <c r="ER114" s="50"/>
      <c r="ES114" s="50"/>
      <c r="ET114" s="50"/>
      <c r="EU114" s="50"/>
      <c r="EV114" s="50"/>
      <c r="EW114" s="50"/>
      <c r="EX114" s="50"/>
      <c r="EY114" s="50"/>
      <c r="EZ114" s="50"/>
      <c r="FA114" s="50"/>
      <c r="FB114" s="50"/>
      <c r="FC114" s="50"/>
      <c r="FD114" s="50"/>
      <c r="FE114" s="50"/>
      <c r="FF114" s="50"/>
      <c r="FG114" s="50"/>
      <c r="FH114" s="50"/>
      <c r="FI114" s="50"/>
      <c r="FJ114" s="50"/>
      <c r="FK114" s="50"/>
      <c r="FL114" s="50"/>
      <c r="FM114" s="50"/>
      <c r="FN114" s="50"/>
      <c r="FO114" s="50"/>
      <c r="FP114" s="50"/>
      <c r="FQ114" s="50"/>
      <c r="FR114" s="50"/>
      <c r="FS114" s="50"/>
      <c r="FT114" s="50"/>
      <c r="FU114" s="50"/>
      <c r="FV114" s="50"/>
      <c r="FW114" s="50"/>
      <c r="FX114" s="50"/>
      <c r="FY114" s="50"/>
      <c r="FZ114" s="50"/>
      <c r="GA114" s="50"/>
      <c r="GB114" s="50"/>
      <c r="GC114" s="50"/>
      <c r="GD114" s="50"/>
      <c r="GE114" s="50"/>
      <c r="GF114" s="50"/>
      <c r="GG114" s="50"/>
      <c r="GH114" s="50"/>
      <c r="GI114" s="50"/>
      <c r="GJ114" s="50"/>
      <c r="GK114" s="50"/>
      <c r="GL114" s="50"/>
      <c r="GM114" s="50"/>
      <c r="GN114" s="50"/>
      <c r="GO114" s="50"/>
      <c r="GP114" s="50"/>
      <c r="GQ114" s="50"/>
      <c r="GR114" s="50"/>
      <c r="GS114" s="50"/>
      <c r="GT114" s="50"/>
      <c r="GU114" s="50"/>
      <c r="GV114" s="50"/>
      <c r="GW114" s="50"/>
      <c r="GX114" s="50"/>
      <c r="GY114" s="50"/>
      <c r="GZ114" s="50"/>
      <c r="HA114" s="50"/>
      <c r="HB114" s="50"/>
      <c r="HC114" s="50"/>
      <c r="HD114" s="50"/>
      <c r="HE114" s="50"/>
      <c r="HF114" s="50"/>
      <c r="HG114" s="50"/>
      <c r="HH114" s="50"/>
      <c r="HI114" s="50"/>
      <c r="HJ114" s="50"/>
      <c r="HK114" s="50"/>
      <c r="HL114" s="50"/>
      <c r="HM114" s="50"/>
      <c r="HN114" s="50"/>
      <c r="HO114" s="50"/>
      <c r="HP114" s="50"/>
      <c r="HQ114" s="50"/>
      <c r="HR114" s="50"/>
      <c r="HS114" s="50"/>
      <c r="HT114" s="50"/>
      <c r="HU114" s="50"/>
      <c r="HV114" s="50"/>
      <c r="HW114" s="50"/>
      <c r="HX114" s="50"/>
      <c r="HY114" s="50"/>
      <c r="HZ114" s="50"/>
      <c r="IA114" s="50"/>
      <c r="IB114" s="50"/>
      <c r="IC114" s="50"/>
      <c r="ID114" s="50"/>
      <c r="IE114" s="50"/>
      <c r="IF114" s="50"/>
      <c r="IG114" s="50"/>
      <c r="IH114" s="50"/>
      <c r="II114" s="50"/>
      <c r="IJ114" s="50"/>
      <c r="IK114" s="50"/>
      <c r="IL114" s="50"/>
      <c r="IM114" s="50"/>
      <c r="IN114" s="50"/>
      <c r="IO114" s="50"/>
    </row>
    <row r="115" spans="1:249" s="51" customFormat="1" ht="21" customHeight="1">
      <c r="A115" s="52"/>
      <c r="B115" s="53" t="s">
        <v>134</v>
      </c>
      <c r="C115" s="17">
        <f>C86+C111</f>
        <v>280913181</v>
      </c>
      <c r="D115" s="17">
        <f>D86+D111</f>
        <v>311353779.37</v>
      </c>
      <c r="E115" s="17">
        <f>E86+E111</f>
        <v>308757328.33</v>
      </c>
      <c r="F115" s="72">
        <f t="shared" si="3"/>
        <v>109.91201168662855</v>
      </c>
      <c r="G115" s="72">
        <f t="shared" si="4"/>
        <v>99.16607691570222</v>
      </c>
      <c r="H115" s="3"/>
      <c r="I115" s="50"/>
      <c r="J115" s="50"/>
      <c r="K115" s="50"/>
      <c r="L115" s="50"/>
      <c r="M115" s="50"/>
      <c r="N115" s="50"/>
      <c r="O115" s="50"/>
      <c r="P115" s="50"/>
      <c r="Q115" s="50"/>
      <c r="R115" s="50"/>
      <c r="S115" s="50"/>
      <c r="T115" s="50"/>
      <c r="U115" s="50"/>
      <c r="V115" s="50"/>
      <c r="W115" s="50"/>
      <c r="X115" s="50"/>
      <c r="Y115" s="50"/>
      <c r="Z115" s="50"/>
      <c r="AA115" s="50"/>
      <c r="AB115" s="50"/>
      <c r="AC115" s="50"/>
      <c r="AD115" s="50"/>
      <c r="AE115" s="50"/>
      <c r="AF115" s="50"/>
      <c r="AG115" s="50"/>
      <c r="AH115" s="50"/>
      <c r="AI115" s="50"/>
      <c r="AJ115" s="50"/>
      <c r="AK115" s="50"/>
      <c r="AL115" s="50"/>
      <c r="AM115" s="50"/>
      <c r="AN115" s="50"/>
      <c r="AO115" s="50"/>
      <c r="AP115" s="50"/>
      <c r="AQ115" s="50"/>
      <c r="AR115" s="50"/>
      <c r="AS115" s="50"/>
      <c r="AT115" s="50"/>
      <c r="AU115" s="50"/>
      <c r="AV115" s="50"/>
      <c r="AW115" s="50"/>
      <c r="AX115" s="50"/>
      <c r="AY115" s="50"/>
      <c r="AZ115" s="50"/>
      <c r="BA115" s="50"/>
      <c r="BB115" s="50"/>
      <c r="BC115" s="50"/>
      <c r="BD115" s="50"/>
      <c r="BE115" s="50"/>
      <c r="BF115" s="50"/>
      <c r="BG115" s="50"/>
      <c r="BH115" s="50"/>
      <c r="BI115" s="50"/>
      <c r="BJ115" s="50"/>
      <c r="BK115" s="50"/>
      <c r="BL115" s="50"/>
      <c r="BM115" s="50"/>
      <c r="BN115" s="50"/>
      <c r="BO115" s="50"/>
      <c r="BP115" s="50"/>
      <c r="BQ115" s="50"/>
      <c r="BR115" s="50"/>
      <c r="BS115" s="50"/>
      <c r="BT115" s="50"/>
      <c r="BU115" s="50"/>
      <c r="BV115" s="50"/>
      <c r="BW115" s="50"/>
      <c r="BX115" s="50"/>
      <c r="BY115" s="50"/>
      <c r="BZ115" s="50"/>
      <c r="CA115" s="50"/>
      <c r="CB115" s="50"/>
      <c r="CC115" s="50"/>
      <c r="CD115" s="50"/>
      <c r="CE115" s="50"/>
      <c r="CF115" s="50"/>
      <c r="CG115" s="50"/>
      <c r="CH115" s="50"/>
      <c r="CI115" s="50"/>
      <c r="CJ115" s="50"/>
      <c r="CK115" s="50"/>
      <c r="CL115" s="50"/>
      <c r="CM115" s="50"/>
      <c r="CN115" s="50"/>
      <c r="CO115" s="50"/>
      <c r="CP115" s="50"/>
      <c r="CQ115" s="50"/>
      <c r="CR115" s="50"/>
      <c r="CS115" s="50"/>
      <c r="CT115" s="50"/>
      <c r="CU115" s="50"/>
      <c r="CV115" s="50"/>
      <c r="CW115" s="50"/>
      <c r="CX115" s="50"/>
      <c r="CY115" s="50"/>
      <c r="CZ115" s="50"/>
      <c r="DA115" s="50"/>
      <c r="DB115" s="50"/>
      <c r="DC115" s="50"/>
      <c r="DD115" s="50"/>
      <c r="DE115" s="50"/>
      <c r="DF115" s="50"/>
      <c r="DG115" s="50"/>
      <c r="DH115" s="50"/>
      <c r="DI115" s="50"/>
      <c r="DJ115" s="50"/>
      <c r="DK115" s="50"/>
      <c r="DL115" s="50"/>
      <c r="DM115" s="50"/>
      <c r="DN115" s="50"/>
      <c r="DO115" s="50"/>
      <c r="DP115" s="50"/>
      <c r="DQ115" s="50"/>
      <c r="DR115" s="50"/>
      <c r="DS115" s="50"/>
      <c r="DT115" s="50"/>
      <c r="DU115" s="50"/>
      <c r="DV115" s="50"/>
      <c r="DW115" s="50"/>
      <c r="DX115" s="50"/>
      <c r="DY115" s="50"/>
      <c r="DZ115" s="50"/>
      <c r="EA115" s="50"/>
      <c r="EB115" s="50"/>
      <c r="EC115" s="50"/>
      <c r="ED115" s="50"/>
      <c r="EE115" s="50"/>
      <c r="EF115" s="50"/>
      <c r="EG115" s="50"/>
      <c r="EH115" s="50"/>
      <c r="EI115" s="50"/>
      <c r="EJ115" s="50"/>
      <c r="EK115" s="50"/>
      <c r="EL115" s="50"/>
      <c r="EM115" s="50"/>
      <c r="EN115" s="50"/>
      <c r="EO115" s="50"/>
      <c r="EP115" s="50"/>
      <c r="EQ115" s="50"/>
      <c r="ER115" s="50"/>
      <c r="ES115" s="50"/>
      <c r="ET115" s="50"/>
      <c r="EU115" s="50"/>
      <c r="EV115" s="50"/>
      <c r="EW115" s="50"/>
      <c r="EX115" s="50"/>
      <c r="EY115" s="50"/>
      <c r="EZ115" s="50"/>
      <c r="FA115" s="50"/>
      <c r="FB115" s="50"/>
      <c r="FC115" s="50"/>
      <c r="FD115" s="50"/>
      <c r="FE115" s="50"/>
      <c r="FF115" s="50"/>
      <c r="FG115" s="50"/>
      <c r="FH115" s="50"/>
      <c r="FI115" s="50"/>
      <c r="FJ115" s="50"/>
      <c r="FK115" s="50"/>
      <c r="FL115" s="50"/>
      <c r="FM115" s="50"/>
      <c r="FN115" s="50"/>
      <c r="FO115" s="50"/>
      <c r="FP115" s="50"/>
      <c r="FQ115" s="50"/>
      <c r="FR115" s="50"/>
      <c r="FS115" s="50"/>
      <c r="FT115" s="50"/>
      <c r="FU115" s="50"/>
      <c r="FV115" s="50"/>
      <c r="FW115" s="50"/>
      <c r="FX115" s="50"/>
      <c r="FY115" s="50"/>
      <c r="FZ115" s="50"/>
      <c r="GA115" s="50"/>
      <c r="GB115" s="50"/>
      <c r="GC115" s="50"/>
      <c r="GD115" s="50"/>
      <c r="GE115" s="50"/>
      <c r="GF115" s="50"/>
      <c r="GG115" s="50"/>
      <c r="GH115" s="50"/>
      <c r="GI115" s="50"/>
      <c r="GJ115" s="50"/>
      <c r="GK115" s="50"/>
      <c r="GL115" s="50"/>
      <c r="GM115" s="50"/>
      <c r="GN115" s="50"/>
      <c r="GO115" s="50"/>
      <c r="GP115" s="50"/>
      <c r="GQ115" s="50"/>
      <c r="GR115" s="50"/>
      <c r="GS115" s="50"/>
      <c r="GT115" s="50"/>
      <c r="GU115" s="50"/>
      <c r="GV115" s="50"/>
      <c r="GW115" s="50"/>
      <c r="GX115" s="50"/>
      <c r="GY115" s="50"/>
      <c r="GZ115" s="50"/>
      <c r="HA115" s="50"/>
      <c r="HB115" s="50"/>
      <c r="HC115" s="50"/>
      <c r="HD115" s="50"/>
      <c r="HE115" s="50"/>
      <c r="HF115" s="50"/>
      <c r="HG115" s="50"/>
      <c r="HH115" s="50"/>
      <c r="HI115" s="50"/>
      <c r="HJ115" s="50"/>
      <c r="HK115" s="50"/>
      <c r="HL115" s="50"/>
      <c r="HM115" s="50"/>
      <c r="HN115" s="50"/>
      <c r="HO115" s="50"/>
      <c r="HP115" s="50"/>
      <c r="HQ115" s="50"/>
      <c r="HR115" s="50"/>
      <c r="HS115" s="50"/>
      <c r="HT115" s="50"/>
      <c r="HU115" s="50"/>
      <c r="HV115" s="50"/>
      <c r="HW115" s="50"/>
      <c r="HX115" s="50"/>
      <c r="HY115" s="50"/>
      <c r="HZ115" s="50"/>
      <c r="IA115" s="50"/>
      <c r="IB115" s="50"/>
      <c r="IC115" s="50"/>
      <c r="ID115" s="50"/>
      <c r="IE115" s="50"/>
      <c r="IF115" s="50"/>
      <c r="IG115" s="50"/>
      <c r="IH115" s="50"/>
      <c r="II115" s="50"/>
      <c r="IJ115" s="50"/>
      <c r="IK115" s="50"/>
      <c r="IL115" s="50"/>
      <c r="IM115" s="50"/>
      <c r="IN115" s="50"/>
      <c r="IO115" s="50"/>
    </row>
    <row r="116" spans="1:7" ht="21" customHeight="1">
      <c r="A116" s="54"/>
      <c r="B116" s="55"/>
      <c r="C116" s="56"/>
      <c r="D116" s="56"/>
      <c r="E116" s="56"/>
      <c r="F116" s="57"/>
      <c r="G116" s="57"/>
    </row>
    <row r="117" spans="2:7" ht="27" customHeight="1">
      <c r="B117" s="59" t="s">
        <v>205</v>
      </c>
      <c r="C117" s="56"/>
      <c r="D117" s="75"/>
      <c r="E117" s="76"/>
      <c r="F117" s="5"/>
      <c r="G117" s="5"/>
    </row>
    <row r="118" spans="2:7" ht="33.75" customHeight="1">
      <c r="B118" s="60" t="s">
        <v>135</v>
      </c>
      <c r="C118" s="56"/>
      <c r="D118" s="75" t="s">
        <v>206</v>
      </c>
      <c r="E118" s="76"/>
      <c r="F118" s="5"/>
      <c r="G118" s="5"/>
    </row>
    <row r="119" spans="3:8" ht="24" customHeight="1">
      <c r="C119" s="62"/>
      <c r="D119" s="5"/>
      <c r="E119" s="5"/>
      <c r="F119" s="5"/>
      <c r="G119" s="5"/>
      <c r="H119" s="3">
        <v>5</v>
      </c>
    </row>
    <row r="120" spans="2:7" ht="26.25">
      <c r="B120" s="63" t="s">
        <v>169</v>
      </c>
      <c r="C120" s="77" t="e">
        <f>C7+C19+C21+C22+C23+C24+C25+C26+#REF!+C27+C28+C29+#REF!+C30+C31+C32+C33+C34+C35+C36+C37+C38+C39+C40+C41+#REF!+C45+#REF!+#REF!+#REF!+C42+C44+#REF!+#REF!</f>
        <v>#REF!</v>
      </c>
      <c r="D120" s="77" t="e">
        <f>D7+D19+D21+D22+D23+D24+D25+D26+#REF!+D27+D28+D29+#REF!+D30+D31+D32+D33+D34+D35+D36+D37+D38+D39+D40+D41+#REF!+D45+#REF!+#REF!+#REF!+D42+D44+#REF!+#REF!</f>
        <v>#REF!</v>
      </c>
      <c r="E120" s="77" t="e">
        <f>E7+E19+E21+E22+E23+E24+E25+E26+#REF!+E27+E28+E29+#REF!+E30+E31+E32+E33+E34+E35+E36+E37+E38+E39+E40+E41+#REF!+E45+#REF!+#REF!+#REF!+E42+E44+#REF!+#REF!</f>
        <v>#REF!</v>
      </c>
      <c r="F120" s="5"/>
      <c r="G120" s="5"/>
    </row>
    <row r="121" spans="2:7" ht="28.5" customHeight="1">
      <c r="B121" s="63" t="s">
        <v>195</v>
      </c>
      <c r="C121" s="77" t="e">
        <f>C80-C120</f>
        <v>#REF!</v>
      </c>
      <c r="D121" s="78" t="e">
        <f>D80-D120</f>
        <v>#REF!</v>
      </c>
      <c r="E121" s="78" t="e">
        <f>E80-E120</f>
        <v>#REF!</v>
      </c>
      <c r="F121" s="5"/>
      <c r="G121" s="5"/>
    </row>
    <row r="122" spans="2:7" ht="26.25" customHeight="1">
      <c r="B122" s="64" t="s">
        <v>193</v>
      </c>
      <c r="C122" s="79"/>
      <c r="D122" s="80"/>
      <c r="E122" s="81">
        <v>130614085.04</v>
      </c>
      <c r="F122" s="65">
        <f>E122/1000</f>
        <v>130614.08504</v>
      </c>
      <c r="G122" s="5"/>
    </row>
    <row r="123" spans="2:7" ht="27" customHeight="1">
      <c r="B123" s="64" t="s">
        <v>194</v>
      </c>
      <c r="C123" s="5"/>
      <c r="D123" s="5"/>
      <c r="E123" s="65" t="e">
        <f>SUM(E122/E121*100)</f>
        <v>#REF!</v>
      </c>
      <c r="F123" s="82"/>
      <c r="G123" s="5"/>
    </row>
    <row r="124" spans="2:7" ht="26.25">
      <c r="B124" s="64" t="s">
        <v>196</v>
      </c>
      <c r="C124" s="79"/>
      <c r="D124" s="79"/>
      <c r="E124" s="83">
        <v>103672898.72</v>
      </c>
      <c r="F124" s="5"/>
      <c r="G124" s="82"/>
    </row>
    <row r="125" spans="3:7" ht="26.25">
      <c r="C125" s="5"/>
      <c r="D125" s="5"/>
      <c r="E125" s="65" t="e">
        <f>E124/E121*100</f>
        <v>#REF!</v>
      </c>
      <c r="F125" s="5"/>
      <c r="G125" s="5"/>
    </row>
    <row r="126" spans="3:7" ht="23.25">
      <c r="C126" s="5"/>
      <c r="D126" s="5"/>
      <c r="E126" s="5"/>
      <c r="F126" s="5"/>
      <c r="G126" s="78"/>
    </row>
    <row r="127" spans="3:7" ht="15.75">
      <c r="C127" s="5"/>
      <c r="D127" s="82"/>
      <c r="E127" s="82"/>
      <c r="F127" s="5"/>
      <c r="G127" s="5"/>
    </row>
    <row r="128" spans="3:7" ht="15.75">
      <c r="C128" s="5"/>
      <c r="D128" s="5"/>
      <c r="E128" s="5"/>
      <c r="F128" s="5"/>
      <c r="G128" s="5"/>
    </row>
    <row r="129" spans="3:7" ht="15.75">
      <c r="C129" s="5"/>
      <c r="D129" s="5"/>
      <c r="E129" s="82"/>
      <c r="F129" s="5"/>
      <c r="G129" s="5"/>
    </row>
    <row r="130" spans="3:7" ht="15.75">
      <c r="C130" s="5"/>
      <c r="D130" s="5"/>
      <c r="E130" s="5"/>
      <c r="F130" s="5"/>
      <c r="G130" s="5"/>
    </row>
    <row r="131" spans="3:7" ht="15.75">
      <c r="C131" s="5"/>
      <c r="D131" s="5"/>
      <c r="E131" s="5"/>
      <c r="F131" s="5"/>
      <c r="G131" s="5"/>
    </row>
    <row r="132" spans="3:7" ht="15.75">
      <c r="C132" s="5"/>
      <c r="D132" s="5"/>
      <c r="E132" s="5"/>
      <c r="F132" s="84"/>
      <c r="G132" s="5"/>
    </row>
    <row r="133" spans="3:7" ht="20.25">
      <c r="C133" s="5"/>
      <c r="D133" s="5"/>
      <c r="E133" s="85"/>
      <c r="F133" s="86"/>
      <c r="G133" s="5"/>
    </row>
    <row r="134" spans="3:7" ht="23.25">
      <c r="C134" s="87">
        <v>276056681</v>
      </c>
      <c r="D134" s="5"/>
      <c r="E134" s="5">
        <v>74831534.55</v>
      </c>
      <c r="F134" s="83" t="e">
        <f>F133/E121</f>
        <v>#REF!</v>
      </c>
      <c r="G134" s="5"/>
    </row>
    <row r="135" spans="3:7" ht="27.75">
      <c r="C135" s="88">
        <f>C86-C134</f>
        <v>0</v>
      </c>
      <c r="D135" s="5"/>
      <c r="E135" s="78">
        <f>E86-E134</f>
        <v>224550168.40999997</v>
      </c>
      <c r="F135" s="5"/>
      <c r="G135" s="5"/>
    </row>
    <row r="136" spans="3:7" ht="15.75">
      <c r="C136" s="5"/>
      <c r="D136" s="5"/>
      <c r="E136" s="5"/>
      <c r="F136" s="5"/>
      <c r="G136" s="5"/>
    </row>
    <row r="137" spans="3:7" ht="15.75">
      <c r="C137" s="5"/>
      <c r="D137" s="5"/>
      <c r="E137" s="5"/>
      <c r="F137" s="5"/>
      <c r="G137" s="5"/>
    </row>
    <row r="138" spans="3:7" ht="15.75">
      <c r="C138" s="5"/>
      <c r="D138" s="5"/>
      <c r="E138" s="5"/>
      <c r="F138" s="5"/>
      <c r="G138" s="5"/>
    </row>
    <row r="139" spans="3:7" ht="15.75">
      <c r="C139" s="5"/>
      <c r="D139" s="5"/>
      <c r="E139" s="5"/>
      <c r="F139" s="5"/>
      <c r="G139" s="5"/>
    </row>
    <row r="140" spans="3:7" ht="15.75">
      <c r="C140" s="5"/>
      <c r="D140" s="5"/>
      <c r="E140" s="5"/>
      <c r="F140" s="5"/>
      <c r="G140" s="5"/>
    </row>
    <row r="141" spans="3:7" ht="15.75">
      <c r="C141" s="5"/>
      <c r="D141" s="5"/>
      <c r="E141" s="5"/>
      <c r="F141" s="5"/>
      <c r="G141" s="5"/>
    </row>
    <row r="142" spans="3:7" ht="15.75">
      <c r="C142" s="5"/>
      <c r="D142" s="5"/>
      <c r="E142" s="5"/>
      <c r="F142" s="5"/>
      <c r="G142" s="5"/>
    </row>
    <row r="143" spans="3:7" ht="15.75">
      <c r="C143" s="5"/>
      <c r="D143" s="5"/>
      <c r="E143" s="5"/>
      <c r="F143" s="5"/>
      <c r="G143" s="5"/>
    </row>
    <row r="144" spans="3:7" ht="15.75">
      <c r="C144" s="5"/>
      <c r="D144" s="5"/>
      <c r="E144" s="5"/>
      <c r="F144" s="5"/>
      <c r="G144" s="5"/>
    </row>
    <row r="145" spans="3:7" ht="15.75">
      <c r="C145" s="5"/>
      <c r="D145" s="5"/>
      <c r="E145" s="5"/>
      <c r="F145" s="5"/>
      <c r="G145" s="5"/>
    </row>
    <row r="146" spans="3:7" ht="15.75">
      <c r="C146" s="5"/>
      <c r="D146" s="5"/>
      <c r="E146" s="5"/>
      <c r="F146" s="5"/>
      <c r="G146" s="5"/>
    </row>
    <row r="147" spans="3:7" ht="15.75">
      <c r="C147" s="5"/>
      <c r="D147" s="5"/>
      <c r="E147" s="5"/>
      <c r="F147" s="5"/>
      <c r="G147" s="5"/>
    </row>
    <row r="148" spans="3:7" ht="15.75">
      <c r="C148" s="5"/>
      <c r="D148" s="5"/>
      <c r="E148" s="5"/>
      <c r="F148" s="5"/>
      <c r="G148" s="5"/>
    </row>
    <row r="149" spans="3:7" ht="15.75">
      <c r="C149" s="5"/>
      <c r="D149" s="5"/>
      <c r="E149" s="5"/>
      <c r="F149" s="5"/>
      <c r="G149" s="5"/>
    </row>
    <row r="150" spans="3:7" ht="15.75">
      <c r="C150" s="5"/>
      <c r="D150" s="5"/>
      <c r="E150" s="5"/>
      <c r="F150" s="5"/>
      <c r="G150" s="5"/>
    </row>
    <row r="151" spans="3:7" ht="15.75">
      <c r="C151" s="5"/>
      <c r="D151" s="5"/>
      <c r="E151" s="5"/>
      <c r="F151" s="5"/>
      <c r="G151" s="5"/>
    </row>
    <row r="152" spans="3:7" ht="15.75">
      <c r="C152" s="5"/>
      <c r="D152" s="5"/>
      <c r="E152" s="5"/>
      <c r="F152" s="5"/>
      <c r="G152" s="5"/>
    </row>
    <row r="153" spans="3:7" ht="15.75">
      <c r="C153" s="5"/>
      <c r="D153" s="5"/>
      <c r="E153" s="5"/>
      <c r="F153" s="5"/>
      <c r="G153" s="5"/>
    </row>
    <row r="154" spans="3:7" ht="15.75">
      <c r="C154" s="5"/>
      <c r="D154" s="5"/>
      <c r="E154" s="5"/>
      <c r="F154" s="5"/>
      <c r="G154" s="5"/>
    </row>
    <row r="155" spans="3:7" ht="15.75">
      <c r="C155" s="5"/>
      <c r="D155" s="5"/>
      <c r="E155" s="5"/>
      <c r="F155" s="5"/>
      <c r="G155" s="5"/>
    </row>
    <row r="156" spans="3:7" ht="15.75">
      <c r="C156" s="5"/>
      <c r="D156" s="5"/>
      <c r="E156" s="5"/>
      <c r="F156" s="5"/>
      <c r="G156" s="5"/>
    </row>
    <row r="157" spans="3:7" ht="15.75">
      <c r="C157" s="5"/>
      <c r="D157" s="5"/>
      <c r="E157" s="5"/>
      <c r="F157" s="5"/>
      <c r="G157" s="5"/>
    </row>
    <row r="158" spans="3:7" ht="15.75">
      <c r="C158" s="5"/>
      <c r="D158" s="5"/>
      <c r="E158" s="5"/>
      <c r="F158" s="5"/>
      <c r="G158" s="5"/>
    </row>
    <row r="159" spans="3:7" ht="15.75">
      <c r="C159" s="5"/>
      <c r="D159" s="5"/>
      <c r="E159" s="5"/>
      <c r="F159" s="5"/>
      <c r="G159" s="5"/>
    </row>
    <row r="160" spans="3:7" ht="15.75">
      <c r="C160" s="5"/>
      <c r="D160" s="5"/>
      <c r="E160" s="5"/>
      <c r="F160" s="5"/>
      <c r="G160" s="5"/>
    </row>
    <row r="161" spans="3:7" ht="15.75">
      <c r="C161" s="5"/>
      <c r="D161" s="5"/>
      <c r="E161" s="5"/>
      <c r="F161" s="5"/>
      <c r="G161" s="5"/>
    </row>
    <row r="162" spans="3:7" ht="15.75">
      <c r="C162" s="5"/>
      <c r="D162" s="5"/>
      <c r="E162" s="5"/>
      <c r="F162" s="5"/>
      <c r="G162" s="5"/>
    </row>
    <row r="163" spans="3:7" ht="15.75">
      <c r="C163" s="5"/>
      <c r="D163" s="5"/>
      <c r="E163" s="5"/>
      <c r="F163" s="5"/>
      <c r="G163" s="5"/>
    </row>
    <row r="164" spans="3:7" ht="15.75">
      <c r="C164" s="5"/>
      <c r="D164" s="5"/>
      <c r="E164" s="5"/>
      <c r="F164" s="5"/>
      <c r="G164" s="5"/>
    </row>
    <row r="165" spans="3:7" ht="15.75">
      <c r="C165" s="5"/>
      <c r="D165" s="5"/>
      <c r="E165" s="5"/>
      <c r="F165" s="5"/>
      <c r="G165" s="5"/>
    </row>
    <row r="166" spans="3:7" ht="15.75">
      <c r="C166" s="5"/>
      <c r="D166" s="5"/>
      <c r="E166" s="5"/>
      <c r="F166" s="5"/>
      <c r="G166" s="5"/>
    </row>
    <row r="167" spans="3:7" ht="15.75">
      <c r="C167" s="5"/>
      <c r="D167" s="5"/>
      <c r="E167" s="5"/>
      <c r="F167" s="5"/>
      <c r="G167" s="5"/>
    </row>
    <row r="168" spans="3:7" ht="15.75">
      <c r="C168" s="5"/>
      <c r="D168" s="5"/>
      <c r="E168" s="5"/>
      <c r="F168" s="5"/>
      <c r="G168" s="5"/>
    </row>
    <row r="169" spans="3:7" ht="15.75">
      <c r="C169" s="5"/>
      <c r="D169" s="5"/>
      <c r="E169" s="5"/>
      <c r="F169" s="5"/>
      <c r="G169" s="5"/>
    </row>
    <row r="170" spans="3:7" ht="15.75">
      <c r="C170" s="5"/>
      <c r="D170" s="5"/>
      <c r="E170" s="5"/>
      <c r="F170" s="5"/>
      <c r="G170" s="5"/>
    </row>
    <row r="171" spans="3:7" ht="15.75">
      <c r="C171" s="5"/>
      <c r="D171" s="5"/>
      <c r="E171" s="5"/>
      <c r="F171" s="5"/>
      <c r="G171" s="5"/>
    </row>
    <row r="172" spans="3:7" ht="15.75">
      <c r="C172" s="5"/>
      <c r="D172" s="5"/>
      <c r="E172" s="5"/>
      <c r="F172" s="5"/>
      <c r="G172" s="5"/>
    </row>
    <row r="173" spans="3:7" ht="15.75">
      <c r="C173" s="5"/>
      <c r="D173" s="5"/>
      <c r="E173" s="5"/>
      <c r="F173" s="5"/>
      <c r="G173" s="5"/>
    </row>
    <row r="174" spans="3:7" ht="15.75">
      <c r="C174" s="5"/>
      <c r="D174" s="5"/>
      <c r="E174" s="5"/>
      <c r="F174" s="5"/>
      <c r="G174" s="5"/>
    </row>
    <row r="175" spans="3:7" ht="15.75">
      <c r="C175" s="5"/>
      <c r="D175" s="5"/>
      <c r="E175" s="5"/>
      <c r="F175" s="5"/>
      <c r="G175" s="5"/>
    </row>
    <row r="176" spans="3:7" ht="15.75">
      <c r="C176" s="5"/>
      <c r="D176" s="5"/>
      <c r="E176" s="5"/>
      <c r="F176" s="5"/>
      <c r="G176" s="5"/>
    </row>
    <row r="177" spans="3:7" ht="15.75">
      <c r="C177" s="5"/>
      <c r="D177" s="5"/>
      <c r="E177" s="5"/>
      <c r="F177" s="5"/>
      <c r="G177" s="5"/>
    </row>
  </sheetData>
  <sheetProtection/>
  <mergeCells count="3">
    <mergeCell ref="A2:G2"/>
    <mergeCell ref="A3:G3"/>
    <mergeCell ref="A89:G89"/>
  </mergeCells>
  <printOptions horizontalCentered="1"/>
  <pageMargins left="0.1968503937007874" right="0.1968503937007874" top="0.3937007874015748" bottom="0.1968503937007874" header="0.31496062992125984" footer="0.21"/>
  <pageSetup horizontalDpi="600" verticalDpi="600" orientation="landscape" paperSize="9" scale="44" r:id="rId3"/>
  <rowBreaks count="1" manualBreakCount="1">
    <brk id="33" max="7"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u252108</cp:lastModifiedBy>
  <cp:lastPrinted>2017-02-27T08:00:37Z</cp:lastPrinted>
  <dcterms:created xsi:type="dcterms:W3CDTF">2002-12-06T14:14:06Z</dcterms:created>
  <dcterms:modified xsi:type="dcterms:W3CDTF">2017-02-27T08:06:22Z</dcterms:modified>
  <cp:category/>
  <cp:version/>
  <cp:contentType/>
  <cp:contentStatus/>
</cp:coreProperties>
</file>