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70" windowHeight="6120" tabRatio="544" activeTab="1"/>
  </bookViews>
  <sheets>
    <sheet name="1 Доходи" sheetId="1" r:id="rId1"/>
    <sheet name="2 Видатки" sheetId="2" r:id="rId2"/>
  </sheets>
  <definedNames>
    <definedName name="_xlnm.Print_Titles" localSheetId="1">'2 Видатки'!$1:$1</definedName>
    <definedName name="_xlnm.Print_Area" localSheetId="0">'1 Доходи'!$A$1:$G$66</definedName>
    <definedName name="_xlnm.Print_Area" localSheetId="1">'2 Видатки'!$A$1:$H$118</definedName>
  </definedNames>
  <calcPr fullCalcOnLoad="1"/>
</workbook>
</file>

<file path=xl/comments2.xml><?xml version="1.0" encoding="utf-8"?>
<comments xmlns="http://schemas.openxmlformats.org/spreadsheetml/2006/main">
  <authors>
    <author>U252111</author>
    <author>А</author>
  </authors>
  <commentList>
    <comment ref="A9" authorId="0">
      <text>
        <r>
          <rPr>
            <b/>
            <sz val="8"/>
            <rFont val="Tahoma"/>
            <family val="0"/>
          </rPr>
          <t>U252111:</t>
        </r>
        <r>
          <rPr>
            <sz val="8"/>
            <rFont val="Tahoma"/>
            <family val="0"/>
          </rPr>
          <t xml:space="preserve">
</t>
        </r>
      </text>
    </comment>
    <comment ref="A24"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<sst xmlns="http://schemas.openxmlformats.org/spreadsheetml/2006/main" count="264" uniqueCount="236">
  <si>
    <t>Загальний фонд</t>
  </si>
  <si>
    <t>Спеціальний фонд</t>
  </si>
  <si>
    <t xml:space="preserve"> ВИДАТКИ</t>
  </si>
  <si>
    <t>010000</t>
  </si>
  <si>
    <t>Державне управління</t>
  </si>
  <si>
    <t>070000</t>
  </si>
  <si>
    <t>Освіта</t>
  </si>
  <si>
    <t>070201</t>
  </si>
  <si>
    <t>070303</t>
  </si>
  <si>
    <t>070401</t>
  </si>
  <si>
    <t>Позашкільні заклади освіти, заходи із позашкільної роботи з дітьми</t>
  </si>
  <si>
    <t>070802</t>
  </si>
  <si>
    <t>070804</t>
  </si>
  <si>
    <t>070805</t>
  </si>
  <si>
    <t>Групи централізованого господарського обслуговування</t>
  </si>
  <si>
    <t>070808</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</si>
  <si>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</si>
  <si>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</si>
  <si>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</si>
  <si>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</si>
  <si>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</si>
  <si>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</si>
  <si>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</si>
  <si>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</si>
  <si>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</si>
  <si>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</si>
  <si>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</si>
  <si>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</si>
  <si>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</si>
  <si>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</si>
  <si>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090203</t>
  </si>
  <si>
    <t>Інші пiльги ветеранам вiйни та працi, реабілітованим громадянам, які стали інвалідами внаслідок репресій або є пенсіонерами</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</si>
  <si>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</si>
  <si>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</si>
  <si>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</si>
  <si>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</si>
  <si>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</si>
  <si>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</si>
  <si>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</si>
  <si>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</si>
  <si>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090209</t>
  </si>
  <si>
    <t>Інші пільги громадянам, які постраждали внаслідок Чорнобильської катастрофи</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</si>
  <si>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</si>
  <si>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</si>
  <si>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</si>
  <si>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</si>
  <si>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</si>
  <si>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</si>
  <si>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</si>
  <si>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</si>
  <si>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</si>
  <si>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</si>
  <si>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</si>
  <si>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</si>
  <si>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</si>
  <si>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</si>
  <si>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</si>
  <si>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</si>
  <si>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</si>
  <si>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</si>
  <si>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</si>
  <si>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</si>
  <si>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</si>
  <si>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</si>
  <si>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</si>
  <si>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</si>
  <si>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</si>
  <si>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</si>
  <si>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</si>
  <si>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</si>
  <si>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</si>
  <si>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</si>
  <si>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</si>
  <si>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</si>
  <si>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</si>
  <si>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</si>
  <si>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</si>
  <si>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</si>
  <si>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</si>
  <si>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</si>
  <si>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</si>
  <si>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</si>
  <si>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</si>
  <si>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</si>
  <si>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</si>
  <si>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</si>
  <si>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</si>
  <si>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</si>
  <si>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</si>
  <si>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</si>
  <si>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</si>
  <si>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</si>
  <si>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</si>
  <si>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</si>
  <si>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</si>
  <si>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</si>
  <si>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</si>
  <si>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</si>
  <si>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</si>
  <si>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</si>
  <si>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</si>
  <si>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</si>
  <si>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</si>
  <si>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</si>
  <si>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</si>
  <si>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</si>
  <si>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</si>
  <si>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</si>
  <si>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</si>
  <si>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</si>
  <si>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</si>
  <si>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</si>
  <si>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</si>
  <si>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</si>
  <si>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Транспорт, дорожнє  господарство, телекомунікації  та  інформатика</t>
  </si>
  <si>
    <t>Компенсаційні виплати на пільговий проїзд автомобільним транспортом окремим категоріям громадян</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</si>
  <si>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</si>
  <si>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</si>
  <si>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</si>
  <si>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</si>
  <si>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</si>
  <si>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</si>
  <si>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Дотації вирівнювання</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</si>
  <si>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</si>
  <si>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</si>
  <si>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</si>
  <si>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</si>
  <si>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</si>
  <si>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</si>
  <si>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</si>
  <si>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</si>
  <si>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</si>
  <si>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</si>
  <si>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</si>
  <si>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110201</t>
  </si>
  <si>
    <t>110204</t>
  </si>
  <si>
    <t>110205</t>
  </si>
  <si>
    <t>150000</t>
  </si>
  <si>
    <t>Будівництво</t>
  </si>
  <si>
    <t>150101</t>
  </si>
  <si>
    <t>Капітальні видатки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</si>
  <si>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</si>
  <si>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</si>
  <si>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</si>
  <si>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</si>
  <si>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 xml:space="preserve">      </t>
  </si>
  <si>
    <t>Чернігівської районної ради</t>
  </si>
  <si>
    <t>Звіт</t>
  </si>
  <si>
    <t xml:space="preserve">про виконання районного бюджету по загальному </t>
  </si>
  <si>
    <t>грн.</t>
  </si>
  <si>
    <t>КФК</t>
  </si>
  <si>
    <t>Показники за бюджетною класифікацією</t>
  </si>
  <si>
    <t>% виконання до уточнених бюджетних призначень на звітний період</t>
  </si>
  <si>
    <t xml:space="preserve">ДОХОДИ </t>
  </si>
  <si>
    <t>Неподаткові надходження</t>
  </si>
  <si>
    <t>Інші надходження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</si>
  <si>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</si>
  <si>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</si>
  <si>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</si>
  <si>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</si>
  <si>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</si>
  <si>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</si>
  <si>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</si>
  <si>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</si>
  <si>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</si>
  <si>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</si>
  <si>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</si>
  <si>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</si>
  <si>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Субвенція на проведення видатків місцевих бюджетів, що враховуються при визначенні обсягу міжбюджетних трансфертів</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</si>
  <si>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</si>
  <si>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</si>
  <si>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</si>
  <si>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</si>
  <si>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</si>
  <si>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</si>
  <si>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</si>
  <si>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Дотації вирівнювання з державного бюджету місцевим бюджетам </t>
  </si>
  <si>
    <t>Надходження від плати за послуги, що надаються бюджетними установами згідно із законодавством</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</si>
  <si>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</si>
  <si>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</si>
  <si>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Податкові надходження  </t>
  </si>
  <si>
    <t>Податки на доходи, податки на прибуток, податки на збільшення ринкової вартості  </t>
  </si>
  <si>
    <t>Податок на доходи фізичних осіб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</si>
  <si>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</si>
  <si>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</si>
  <si>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</si>
  <si>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</si>
  <si>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більше 200</t>
  </si>
  <si>
    <t>Інші неподаткові надходження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</si>
  <si>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</si>
  <si>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субвенції</t>
  </si>
  <si>
    <t>без субвенц</t>
  </si>
  <si>
    <t>Підтримка малого і середнього підприємництва </t>
  </si>
  <si>
    <t>Інші послуги, пов`язані з економічною діяльністю </t>
  </si>
  <si>
    <t>додати субвенцію  по 091101</t>
  </si>
  <si>
    <t>Сільське і лісове господарство, рибне господарство та мисливство </t>
  </si>
  <si>
    <t>Програми в галузі сільського господарства, лісового господарства, рибальства та мисливства </t>
  </si>
  <si>
    <t>Додаток 1</t>
  </si>
  <si>
    <t xml:space="preserve">Виконано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</si>
  <si>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</si>
  <si>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</si>
  <si>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</si>
  <si>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</si>
  <si>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</si>
  <si>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080800</t>
  </si>
  <si>
    <t>Загальноосвітні школи (в т. ч. школа-дитячий садок, інтернат при школі), спеціалізовані школи, ліцеї, гімназії, колегіуми</t>
  </si>
  <si>
    <t>Дитячі будинки (в т. ч. сімейного типу, прийомні сім`ї)</t>
  </si>
  <si>
    <t>Методична робота, інші заходи у сфері народної освіти</t>
  </si>
  <si>
    <t>Централізовані бухгалтерії обласних, міських, районних відділів освіти</t>
  </si>
  <si>
    <t>Допомога дітям-сиротам та дітям, позбавленим батьківського піклування, яким виповнюється 18 років</t>
  </si>
  <si>
    <t>Центри первинної медичної (медико-санітарної) допомоги</t>
  </si>
  <si>
    <t>Інші додаткові дотації </t>
  </si>
  <si>
    <t>за І квартал 2014 року"</t>
  </si>
  <si>
    <t>та спеціальному фонду за  І квартал 2014 року</t>
  </si>
  <si>
    <t>Бюджетні призначення на  2014 рік</t>
  </si>
  <si>
    <t>Уточнені бюджетні призначення на I квартал 2014 року</t>
  </si>
  <si>
    <t>% виконання до бюджетних призначень на 2013 рік</t>
  </si>
  <si>
    <r>
      <t>Податок на прибуток підприємств</t>
    </r>
    <r>
      <rPr>
        <sz val="12"/>
        <rFont val="Times New Roman"/>
        <family val="1"/>
      </rPr>
      <t> </t>
    </r>
  </si>
  <si>
    <r>
      <t>Доходи від власності та підприємницької діяльності</t>
    </r>
    <r>
      <rPr>
        <sz val="12"/>
        <rFont val="Times New Roman"/>
        <family val="1"/>
      </rPr>
      <t> </t>
    </r>
  </si>
  <si>
    <r>
      <t>Інші надходження</t>
    </r>
    <r>
      <rPr>
        <sz val="12"/>
        <rFont val="Times New Roman"/>
        <family val="1"/>
      </rPr>
      <t> </t>
    </r>
  </si>
  <si>
    <t xml:space="preserve">Інші надходження </t>
  </si>
  <si>
    <r>
      <t>Надходження від продажу основного капіталу</t>
    </r>
    <r>
      <rPr>
        <sz val="12"/>
        <rFont val="Times New Roman"/>
        <family val="1"/>
      </rPr>
      <t> </t>
    </r>
  </si>
  <si>
    <r>
      <t>Від органів державного управління</t>
    </r>
    <r>
      <rPr>
        <sz val="12"/>
        <rFont val="Times New Roman"/>
        <family val="1"/>
      </rPr>
      <t> </t>
    </r>
  </si>
  <si>
    <r>
      <t>Кошти, що надходять з інших бюджетів</t>
    </r>
    <r>
      <rPr>
        <sz val="12"/>
        <rFont val="Times New Roman"/>
        <family val="1"/>
      </rPr>
      <t> </t>
    </r>
  </si>
  <si>
    <r>
      <t>Дотації</t>
    </r>
    <r>
      <rPr>
        <sz val="12"/>
        <rFont val="Times New Roman"/>
        <family val="1"/>
      </rPr>
      <t> </t>
    </r>
  </si>
  <si>
    <r>
      <t>Субвенції</t>
    </r>
    <r>
      <rPr>
        <sz val="12"/>
        <rFont val="Times New Roman"/>
        <family val="1"/>
      </rPr>
      <t> </t>
    </r>
  </si>
  <si>
    <t>Надходження коштів від відшкодування втрат сільськогосподарського і лісогосподарського виробництва</t>
  </si>
  <si>
    <r>
      <t>Інші джерела власних надходжень бюджетних установ</t>
    </r>
    <r>
      <rPr>
        <sz val="12"/>
        <rFont val="Times New Roman"/>
        <family val="1"/>
      </rPr>
      <t> </t>
    </r>
  </si>
  <si>
    <t>200000</t>
  </si>
  <si>
    <t>Охорона навколишнього природного середовища та ядерна безпека</t>
  </si>
  <si>
    <t>Охорона і раціональне використання земель</t>
  </si>
  <si>
    <t xml:space="preserve">до рішення </t>
  </si>
  <si>
    <t>від 27 червня 2014 року</t>
  </si>
  <si>
    <t>Керуючий справами виконавчого</t>
  </si>
  <si>
    <t xml:space="preserve">апарату районної ради                                               </t>
  </si>
  <si>
    <t xml:space="preserve">І.В.Кудрик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</si>
</sst>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
  </numFmts>
  <fonts count="61">
    <font>
      <sz val="10"/>
      <name val="Arial Cyr"/>
      <family val="0"/>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4"/>
      <name val="Times New Roman"/>
      <family val="1"/>
    </font>
    <font>
      <u val="single"/>
      <sz val="10"/>
      <color indexed="12"/>
      <name val="Arial Cyr"/>
      <family val="0"/>
    </font>
    <font>
      <u val="single"/>
      <sz val="10"/>
      <color indexed="36"/>
      <name val="Arial Cyr"/>
      <family val="0"/>
    </font>
    <font>
      <sz val="12"/>
      <name val="Times New Roman Cyr"/>
      <family val="1"/>
    </font>
    <font>
      <b/>
      <sz val="14"/>
      <name val="Times New Roman"/>
      <family val="1"/>
    </font>
    <font>
      <sz val="12"/>
      <name val="Times New Roman"/>
      <family val="1"/>
    </font>
    <font>
      <b/>
      <sz val="12"/>
      <name val="Times New Roman"/>
      <family val="1"/>
    </font>
    <font>
      <b/>
      <i/>
      <sz val="16"/>
      <color indexed="8"/>
      <name val="Times New Roman"/>
      <family val="1"/>
    </font>
    <font>
      <sz val="14"/>
      <color indexed="63"/>
      <name val="Times New Roman"/>
      <family val="1"/>
    </font>
    <font>
      <b/>
      <sz val="8"/>
      <name val="Tahoma"/>
      <family val="0"/>
    </font>
    <font>
      <sz val="8"/>
      <name val="Tahoma"/>
      <family val="0"/>
    </font>
    <font>
      <sz val="18"/>
      <color indexed="8"/>
      <name val="Times New Roman"/>
      <family val="1"/>
    </font>
    <font>
      <sz val="10"/>
      <color indexed="8"/>
      <name val="Times New Roman"/>
      <family val="1"/>
    </font>
    <font>
      <i/>
      <sz val="12"/>
      <name val="Times New Roman"/>
      <family val="1"/>
    </font>
    <font>
      <b/>
      <sz val="16"/>
      <color indexed="8"/>
      <name val="Times New Roman"/>
      <family val="1"/>
    </font>
    <font>
      <sz val="16"/>
      <color indexed="8"/>
      <name val="Times New Roman"/>
      <family val="1"/>
    </font>
    <font>
      <sz val="10"/>
      <name val="Times New Roman"/>
      <family val="1"/>
    </font>
    <font>
      <sz val="18"/>
      <name val="Times New Roman"/>
      <family val="1"/>
    </font>
    <font>
      <b/>
      <sz val="18"/>
      <name val="Times New Roman"/>
      <family val="1"/>
    </font>
    <font>
      <b/>
      <i/>
      <sz val="12"/>
      <name val="Times New Roman"/>
      <family val="1"/>
    </font>
    <font>
      <i/>
      <sz val="16"/>
      <name val="Times New Roman"/>
      <family val="1"/>
    </font>
    <font>
      <b/>
      <i/>
      <sz val="16"/>
      <name val="Times New Roman"/>
      <family val="1"/>
    </font>
    <font>
      <sz val="11"/>
      <name val="Times New Roman"/>
      <family val="1"/>
    </font>
    <font>
      <i/>
      <sz val="14"/>
      <name val="Times New Roman"/>
      <family val="1"/>
    </font>
    <font>
      <b/>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2"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7" borderId="0" applyNumberFormat="0" applyBorder="0" applyAlignment="0" applyProtection="0"/>
    <xf numFmtId="0" fontId="47" fillId="10" borderId="0" applyNumberFormat="0" applyBorder="0" applyAlignment="0" applyProtection="0"/>
    <xf numFmtId="0" fontId="47" fillId="3"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7" borderId="0" applyNumberFormat="0" applyBorder="0" applyAlignment="0" applyProtection="0"/>
    <xf numFmtId="0" fontId="48" fillId="13"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19" borderId="1" applyNumberFormat="0" applyAlignment="0" applyProtection="0"/>
    <xf numFmtId="0" fontId="50" fillId="2" borderId="2" applyNumberFormat="0" applyAlignment="0" applyProtection="0"/>
    <xf numFmtId="0" fontId="51" fillId="2"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2" fillId="0" borderId="6" applyNumberFormat="0" applyFill="0" applyAlignment="0" applyProtection="0"/>
    <xf numFmtId="0" fontId="53" fillId="20" borderId="7" applyNumberFormat="0" applyAlignment="0" applyProtection="0"/>
    <xf numFmtId="0" fontId="40" fillId="0" borderId="0" applyNumberFormat="0" applyFill="0" applyBorder="0" applyAlignment="0" applyProtection="0"/>
    <xf numFmtId="0" fontId="54" fillId="21" borderId="0" applyNumberFormat="0" applyBorder="0" applyAlignment="0" applyProtection="0"/>
    <xf numFmtId="0" fontId="0" fillId="0" borderId="0">
      <alignment/>
      <protection/>
    </xf>
    <xf numFmtId="0" fontId="8" fillId="0" borderId="0">
      <alignment/>
      <protection/>
    </xf>
    <xf numFmtId="0" fontId="7" fillId="0" borderId="0" applyNumberFormat="0" applyFill="0" applyBorder="0" applyAlignment="0" applyProtection="0"/>
    <xf numFmtId="0" fontId="55" fillId="22" borderId="0" applyNumberFormat="0" applyBorder="0" applyAlignment="0" applyProtection="0"/>
    <xf numFmtId="0" fontId="5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24" borderId="0" applyNumberFormat="0" applyBorder="0" applyAlignment="0" applyProtection="0"/>
  </cellStyleXfs>
  <cellXfs count="147">
    <xf numFmtId="0" fontId="0" fillId="0" borderId="0" xfId="0" applyAlignment="1">
      <alignment/>
    </xf>
    <xf numFmtId="0" fontId="1" fillId="0" borderId="0" xfId="0" applyFont="1" applyFill="1" applyAlignment="1">
      <alignment vertical="top"/>
    </xf>
    <xf numFmtId="0" fontId="1" fillId="0" borderId="0" xfId="0" applyFont="1" applyFill="1" applyAlignment="1">
      <alignment horizontal="left" vertical="top"/>
    </xf>
    <xf numFmtId="0" fontId="3" fillId="0" borderId="0" xfId="0" applyFont="1" applyFill="1" applyAlignment="1">
      <alignment vertical="top"/>
    </xf>
    <xf numFmtId="0" fontId="1" fillId="0" borderId="0" xfId="0" applyFont="1" applyFill="1" applyAlignment="1">
      <alignment vertical="top" wrapText="1"/>
    </xf>
    <xf numFmtId="0" fontId="1" fillId="0" borderId="0" xfId="0" applyFont="1" applyFill="1" applyAlignment="1">
      <alignment horizontal="center" vertical="top"/>
    </xf>
    <xf numFmtId="0" fontId="2" fillId="0" borderId="0" xfId="0" applyFont="1" applyFill="1" applyAlignment="1">
      <alignment vertical="top"/>
    </xf>
    <xf numFmtId="49" fontId="4" fillId="0" borderId="10" xfId="0" applyNumberFormat="1" applyFont="1" applyFill="1" applyBorder="1" applyAlignment="1">
      <alignment horizontal="left" vertical="top"/>
    </xf>
    <xf numFmtId="0" fontId="4" fillId="0" borderId="10" xfId="0" applyFont="1" applyFill="1" applyBorder="1" applyAlignment="1">
      <alignment vertical="top" wrapText="1"/>
    </xf>
    <xf numFmtId="1" fontId="4" fillId="0" borderId="10" xfId="0" applyNumberFormat="1" applyFont="1" applyFill="1" applyBorder="1" applyAlignment="1">
      <alignment horizontal="center" vertical="top"/>
    </xf>
    <xf numFmtId="172" fontId="4" fillId="0" borderId="10" xfId="0" applyNumberFormat="1" applyFont="1" applyFill="1" applyBorder="1" applyAlignment="1">
      <alignment horizontal="center" vertical="top"/>
    </xf>
    <xf numFmtId="49" fontId="4" fillId="0" borderId="11" xfId="0" applyNumberFormat="1" applyFont="1" applyFill="1" applyBorder="1" applyAlignment="1">
      <alignment horizontal="left" vertical="top"/>
    </xf>
    <xf numFmtId="0" fontId="4" fillId="0" borderId="11" xfId="0" applyFont="1" applyFill="1" applyBorder="1" applyAlignment="1">
      <alignment vertical="top" wrapText="1"/>
    </xf>
    <xf numFmtId="1" fontId="4" fillId="0" borderId="11" xfId="0" applyNumberFormat="1" applyFont="1" applyFill="1" applyBorder="1" applyAlignment="1">
      <alignment horizontal="center" vertical="top"/>
    </xf>
    <xf numFmtId="49" fontId="3" fillId="0" borderId="11" xfId="0" applyNumberFormat="1" applyFont="1" applyFill="1" applyBorder="1" applyAlignment="1">
      <alignment horizontal="left" vertical="top"/>
    </xf>
    <xf numFmtId="0" fontId="3" fillId="0" borderId="11" xfId="0" applyFont="1" applyFill="1" applyBorder="1" applyAlignment="1">
      <alignment vertical="top" wrapText="1"/>
    </xf>
    <xf numFmtId="1" fontId="3" fillId="0" borderId="11" xfId="0" applyNumberFormat="1" applyFont="1" applyFill="1" applyBorder="1" applyAlignment="1">
      <alignment horizontal="center" vertical="top"/>
    </xf>
    <xf numFmtId="0" fontId="5" fillId="0" borderId="11" xfId="0" applyFont="1" applyFill="1" applyBorder="1" applyAlignment="1">
      <alignment vertical="top" wrapText="1"/>
    </xf>
    <xf numFmtId="49" fontId="3" fillId="0" borderId="12" xfId="0" applyNumberFormat="1" applyFont="1" applyFill="1" applyBorder="1" applyAlignment="1">
      <alignment horizontal="left" vertical="top"/>
    </xf>
    <xf numFmtId="0" fontId="3" fillId="0" borderId="12" xfId="54" applyFont="1" applyFill="1" applyBorder="1" applyAlignment="1" applyProtection="1">
      <alignment vertical="center" wrapText="1"/>
      <protection/>
    </xf>
    <xf numFmtId="1" fontId="3" fillId="0" borderId="12" xfId="0" applyNumberFormat="1" applyFont="1" applyFill="1" applyBorder="1" applyAlignment="1">
      <alignment horizontal="center" vertical="top"/>
    </xf>
    <xf numFmtId="0" fontId="3" fillId="0" borderId="11" xfId="54" applyFont="1" applyFill="1" applyBorder="1" applyAlignment="1" applyProtection="1">
      <alignment vertical="center" wrapText="1"/>
      <protection/>
    </xf>
    <xf numFmtId="0" fontId="2" fillId="0" borderId="13" xfId="0" applyFont="1" applyFill="1" applyBorder="1" applyAlignment="1">
      <alignment vertical="top"/>
    </xf>
    <xf numFmtId="0" fontId="3" fillId="0" borderId="11" xfId="54" applyNumberFormat="1" applyFont="1" applyFill="1" applyBorder="1" applyAlignment="1" applyProtection="1">
      <alignment vertical="center" wrapText="1"/>
      <protection/>
    </xf>
    <xf numFmtId="49" fontId="3" fillId="0" borderId="10" xfId="0" applyNumberFormat="1" applyFont="1" applyFill="1" applyBorder="1" applyAlignment="1">
      <alignment horizontal="left" vertical="top"/>
    </xf>
    <xf numFmtId="0" fontId="3" fillId="0" borderId="10" xfId="54" applyFont="1" applyFill="1" applyBorder="1" applyAlignment="1" applyProtection="1">
      <alignment vertical="center" wrapText="1"/>
      <protection/>
    </xf>
    <xf numFmtId="1" fontId="3" fillId="0" borderId="10" xfId="0" applyNumberFormat="1" applyFont="1" applyFill="1" applyBorder="1" applyAlignment="1">
      <alignment horizontal="center" vertical="top"/>
    </xf>
    <xf numFmtId="172" fontId="3" fillId="0" borderId="10" xfId="0" applyNumberFormat="1" applyFont="1" applyFill="1" applyBorder="1" applyAlignment="1">
      <alignment horizontal="center" vertical="top"/>
    </xf>
    <xf numFmtId="0" fontId="3" fillId="0" borderId="10" xfId="54" applyNumberFormat="1" applyFont="1" applyFill="1" applyBorder="1" applyAlignment="1" applyProtection="1">
      <alignment vertical="center" wrapText="1"/>
      <protection/>
    </xf>
    <xf numFmtId="0" fontId="9" fillId="0" borderId="11" xfId="0" applyFont="1" applyFill="1" applyBorder="1" applyAlignment="1">
      <alignment vertical="top" wrapText="1"/>
    </xf>
    <xf numFmtId="0" fontId="4" fillId="0" borderId="11" xfId="0" applyFont="1" applyFill="1" applyBorder="1" applyAlignment="1">
      <alignment horizontal="left" vertical="top"/>
    </xf>
    <xf numFmtId="0" fontId="3" fillId="0" borderId="11" xfId="0" applyFont="1" applyFill="1" applyBorder="1" applyAlignment="1">
      <alignment horizontal="left" vertical="top"/>
    </xf>
    <xf numFmtId="49" fontId="4" fillId="0" borderId="12" xfId="0" applyNumberFormat="1" applyFont="1" applyFill="1" applyBorder="1" applyAlignment="1">
      <alignment horizontal="left" vertical="top"/>
    </xf>
    <xf numFmtId="0" fontId="4" fillId="0" borderId="12" xfId="0" applyFont="1" applyFill="1" applyBorder="1" applyAlignment="1">
      <alignment vertical="top" wrapText="1"/>
    </xf>
    <xf numFmtId="1" fontId="4" fillId="0" borderId="12" xfId="0" applyNumberFormat="1" applyFont="1" applyFill="1" applyBorder="1" applyAlignment="1">
      <alignment horizontal="center" vertical="top"/>
    </xf>
    <xf numFmtId="0" fontId="3" fillId="0" borderId="10"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center" vertical="center" wrapText="1"/>
    </xf>
    <xf numFmtId="0" fontId="1" fillId="0" borderId="0" xfId="0" applyFont="1" applyFill="1" applyBorder="1" applyAlignment="1">
      <alignment vertical="top"/>
    </xf>
    <xf numFmtId="1" fontId="1" fillId="0" borderId="0" xfId="0" applyNumberFormat="1" applyFont="1" applyFill="1" applyAlignment="1">
      <alignment vertical="top"/>
    </xf>
    <xf numFmtId="1" fontId="4" fillId="0" borderId="0" xfId="0" applyNumberFormat="1" applyFont="1" applyFill="1" applyBorder="1" applyAlignment="1">
      <alignment horizontal="center" vertical="top"/>
    </xf>
    <xf numFmtId="3" fontId="1" fillId="0" borderId="0" xfId="0" applyNumberFormat="1" applyFont="1" applyFill="1" applyAlignment="1">
      <alignment vertical="top"/>
    </xf>
    <xf numFmtId="1" fontId="3" fillId="0" borderId="11" xfId="0" applyNumberFormat="1" applyFont="1" applyFill="1" applyBorder="1" applyAlignment="1">
      <alignment horizontal="center" vertical="top"/>
    </xf>
    <xf numFmtId="0" fontId="4" fillId="0" borderId="11" xfId="0" applyFont="1" applyFill="1" applyBorder="1" applyAlignment="1">
      <alignment horizontal="center" vertical="center" wrapText="1"/>
    </xf>
    <xf numFmtId="0" fontId="1" fillId="0" borderId="0" xfId="0" applyFont="1" applyFill="1" applyBorder="1" applyAlignment="1">
      <alignment horizontal="right" vertical="top"/>
    </xf>
    <xf numFmtId="0" fontId="1" fillId="0" borderId="0" xfId="0" applyFont="1" applyFill="1" applyBorder="1" applyAlignment="1">
      <alignment horizontal="center" vertical="top"/>
    </xf>
    <xf numFmtId="0" fontId="2" fillId="0" borderId="0" xfId="0" applyFont="1" applyFill="1" applyBorder="1" applyAlignment="1">
      <alignment vertical="top"/>
    </xf>
    <xf numFmtId="2" fontId="1" fillId="0" borderId="0" xfId="0" applyNumberFormat="1" applyFont="1" applyFill="1" applyBorder="1" applyAlignment="1">
      <alignment vertical="top"/>
    </xf>
    <xf numFmtId="1" fontId="1" fillId="0" borderId="0" xfId="0" applyNumberFormat="1" applyFont="1" applyFill="1" applyBorder="1" applyAlignment="1">
      <alignment vertical="top"/>
    </xf>
    <xf numFmtId="1" fontId="2" fillId="0" borderId="0" xfId="0" applyNumberFormat="1" applyFont="1" applyFill="1" applyBorder="1" applyAlignment="1">
      <alignment vertical="top"/>
    </xf>
    <xf numFmtId="3" fontId="1" fillId="0" borderId="0" xfId="0" applyNumberFormat="1" applyFont="1" applyFill="1" applyBorder="1" applyAlignment="1">
      <alignment vertical="top"/>
    </xf>
    <xf numFmtId="0" fontId="3" fillId="0" borderId="12" xfId="0" applyFont="1" applyFill="1" applyBorder="1" applyAlignment="1">
      <alignment horizontal="left" vertical="top"/>
    </xf>
    <xf numFmtId="0" fontId="3" fillId="0" borderId="12" xfId="0" applyFont="1" applyFill="1" applyBorder="1" applyAlignment="1">
      <alignment vertical="top" wrapText="1"/>
    </xf>
    <xf numFmtId="1" fontId="5" fillId="0" borderId="11" xfId="0" applyNumberFormat="1" applyFont="1" applyFill="1" applyBorder="1" applyAlignment="1">
      <alignment horizontal="center" vertical="top"/>
    </xf>
    <xf numFmtId="1" fontId="13" fillId="0" borderId="11" xfId="0" applyNumberFormat="1" applyFont="1" applyFill="1" applyBorder="1" applyAlignment="1">
      <alignment horizontal="center" vertical="top"/>
    </xf>
    <xf numFmtId="0" fontId="3" fillId="0" borderId="11" xfId="0" applyFont="1" applyFill="1" applyBorder="1" applyAlignment="1">
      <alignment horizontal="center" vertical="top" wrapText="1"/>
    </xf>
    <xf numFmtId="0" fontId="3" fillId="0" borderId="11" xfId="0" applyFont="1" applyFill="1" applyBorder="1" applyAlignment="1">
      <alignment horizontal="center" vertical="top"/>
    </xf>
    <xf numFmtId="0" fontId="4" fillId="0" borderId="0" xfId="0" applyFont="1" applyFill="1" applyAlignment="1">
      <alignment vertical="top"/>
    </xf>
    <xf numFmtId="1" fontId="3" fillId="0" borderId="0" xfId="0" applyNumberFormat="1" applyFont="1" applyFill="1" applyAlignment="1">
      <alignment vertical="top"/>
    </xf>
    <xf numFmtId="0" fontId="1" fillId="0" borderId="0" xfId="0" applyFont="1" applyFill="1" applyBorder="1" applyAlignment="1">
      <alignment horizontal="right"/>
    </xf>
    <xf numFmtId="1" fontId="17" fillId="0" borderId="0" xfId="0" applyNumberFormat="1" applyFont="1" applyFill="1" applyAlignment="1">
      <alignment vertical="top"/>
    </xf>
    <xf numFmtId="0" fontId="11" fillId="0" borderId="11" xfId="0" applyFont="1" applyFill="1" applyBorder="1" applyAlignment="1">
      <alignment horizontal="left" vertical="top"/>
    </xf>
    <xf numFmtId="0" fontId="11" fillId="0" borderId="11" xfId="0" applyFont="1" applyFill="1" applyBorder="1" applyAlignment="1">
      <alignment vertical="top"/>
    </xf>
    <xf numFmtId="3" fontId="11" fillId="0" borderId="10" xfId="0" applyNumberFormat="1" applyFont="1" applyFill="1" applyBorder="1" applyAlignment="1">
      <alignment horizontal="center" vertical="top"/>
    </xf>
    <xf numFmtId="0" fontId="11" fillId="0" borderId="11" xfId="0" applyFont="1" applyFill="1" applyBorder="1" applyAlignment="1">
      <alignment vertical="top" wrapText="1"/>
    </xf>
    <xf numFmtId="3" fontId="10" fillId="0" borderId="11" xfId="0" applyNumberFormat="1" applyFont="1" applyFill="1" applyBorder="1" applyAlignment="1">
      <alignment horizontal="center" vertical="top"/>
    </xf>
    <xf numFmtId="0" fontId="10" fillId="0" borderId="11" xfId="0" applyFont="1" applyFill="1" applyBorder="1" applyAlignment="1">
      <alignment horizontal="left" vertical="top"/>
    </xf>
    <xf numFmtId="0" fontId="18" fillId="0" borderId="11" xfId="0" applyFont="1" applyFill="1" applyBorder="1" applyAlignment="1">
      <alignment vertical="top" wrapText="1"/>
    </xf>
    <xf numFmtId="0" fontId="10" fillId="0" borderId="11" xfId="0" applyFont="1" applyFill="1" applyBorder="1" applyAlignment="1">
      <alignment vertical="top" wrapText="1"/>
    </xf>
    <xf numFmtId="0" fontId="10" fillId="0" borderId="14" xfId="0" applyFont="1" applyFill="1" applyBorder="1" applyAlignment="1">
      <alignment vertical="top" wrapText="1"/>
    </xf>
    <xf numFmtId="0" fontId="11" fillId="0" borderId="15" xfId="0" applyFont="1" applyFill="1" applyBorder="1" applyAlignment="1">
      <alignment horizontal="left" vertical="top" wrapText="1"/>
    </xf>
    <xf numFmtId="3" fontId="11" fillId="0" borderId="11" xfId="0" applyNumberFormat="1" applyFont="1" applyFill="1" applyBorder="1" applyAlignment="1">
      <alignment horizontal="center" vertical="top"/>
    </xf>
    <xf numFmtId="0" fontId="10" fillId="0" borderId="15" xfId="0" applyFont="1" applyFill="1" applyBorder="1" applyAlignment="1">
      <alignment horizontal="left" vertical="top" wrapText="1"/>
    </xf>
    <xf numFmtId="3" fontId="10" fillId="0" borderId="10" xfId="0" applyNumberFormat="1" applyFont="1" applyFill="1" applyBorder="1" applyAlignment="1">
      <alignment horizontal="center" vertical="top"/>
    </xf>
    <xf numFmtId="0" fontId="5" fillId="0" borderId="0" xfId="0" applyFont="1" applyFill="1" applyBorder="1" applyAlignment="1">
      <alignment vertical="top"/>
    </xf>
    <xf numFmtId="0" fontId="9" fillId="0" borderId="0" xfId="0" applyFont="1" applyFill="1" applyBorder="1" applyAlignment="1">
      <alignment vertical="top"/>
    </xf>
    <xf numFmtId="0" fontId="9" fillId="0" borderId="16" xfId="0" applyFont="1" applyFill="1" applyBorder="1" applyAlignment="1">
      <alignment vertical="top"/>
    </xf>
    <xf numFmtId="0" fontId="11" fillId="0" borderId="11" xfId="0" applyFont="1" applyFill="1" applyBorder="1" applyAlignment="1">
      <alignment horizontal="left" vertical="top" wrapText="1"/>
    </xf>
    <xf numFmtId="0" fontId="10" fillId="0" borderId="11" xfId="0" applyFont="1" applyFill="1" applyBorder="1" applyAlignment="1">
      <alignment horizontal="left" vertical="top" wrapText="1"/>
    </xf>
    <xf numFmtId="2" fontId="1" fillId="0" borderId="0" xfId="0" applyNumberFormat="1" applyFont="1" applyFill="1" applyAlignment="1">
      <alignment vertical="top"/>
    </xf>
    <xf numFmtId="0" fontId="2" fillId="0" borderId="0" xfId="0" applyFont="1" applyFill="1" applyBorder="1" applyAlignment="1">
      <alignment horizontal="right" vertical="top"/>
    </xf>
    <xf numFmtId="2" fontId="5" fillId="0" borderId="11" xfId="53" applyNumberFormat="1" applyFont="1" applyFill="1" applyBorder="1" applyAlignment="1">
      <alignment horizontal="center"/>
      <protection/>
    </xf>
    <xf numFmtId="2" fontId="9" fillId="0" borderId="11" xfId="53" applyNumberFormat="1" applyFont="1" applyFill="1" applyBorder="1" applyAlignment="1">
      <alignment horizontal="center" vertical="center"/>
      <protection/>
    </xf>
    <xf numFmtId="1" fontId="4" fillId="0" borderId="10" xfId="0" applyNumberFormat="1" applyFont="1" applyFill="1" applyBorder="1" applyAlignment="1">
      <alignment horizontal="center" vertical="center"/>
    </xf>
    <xf numFmtId="172" fontId="4" fillId="0" borderId="10" xfId="0" applyNumberFormat="1" applyFont="1" applyFill="1" applyBorder="1" applyAlignment="1">
      <alignment horizontal="center" vertical="center"/>
    </xf>
    <xf numFmtId="0" fontId="20" fillId="0" borderId="0" xfId="0" applyFont="1" applyFill="1" applyBorder="1" applyAlignment="1">
      <alignment horizontal="right" vertical="top"/>
    </xf>
    <xf numFmtId="0" fontId="19" fillId="0" borderId="0" xfId="0" applyFont="1" applyFill="1" applyBorder="1" applyAlignment="1">
      <alignment horizontal="center" vertical="top"/>
    </xf>
    <xf numFmtId="0" fontId="19" fillId="0" borderId="0" xfId="0" applyFont="1" applyFill="1" applyAlignment="1">
      <alignment horizontal="center" vertical="top"/>
    </xf>
    <xf numFmtId="0" fontId="19" fillId="0" borderId="0" xfId="0" applyFont="1" applyFill="1" applyBorder="1" applyAlignment="1">
      <alignment vertical="top"/>
    </xf>
    <xf numFmtId="0" fontId="19" fillId="0" borderId="0" xfId="0" applyFont="1" applyFill="1" applyAlignment="1">
      <alignment vertical="top"/>
    </xf>
    <xf numFmtId="2" fontId="5" fillId="0" borderId="11" xfId="53" applyNumberFormat="1" applyFont="1" applyFill="1" applyBorder="1" applyAlignment="1">
      <alignment horizontal="center" vertical="top"/>
      <protection/>
    </xf>
    <xf numFmtId="1" fontId="16" fillId="0" borderId="0" xfId="0" applyNumberFormat="1" applyFont="1" applyFill="1" applyAlignment="1">
      <alignment vertical="top"/>
    </xf>
    <xf numFmtId="172" fontId="3" fillId="0" borderId="10" xfId="0" applyNumberFormat="1" applyFont="1" applyFill="1" applyBorder="1" applyAlignment="1" applyProtection="1">
      <alignment horizontal="center" vertical="top"/>
      <protection/>
    </xf>
    <xf numFmtId="172" fontId="4" fillId="0" borderId="10" xfId="0" applyNumberFormat="1" applyFont="1" applyFill="1" applyBorder="1" applyAlignment="1" applyProtection="1">
      <alignment horizontal="center" vertical="top"/>
      <protection/>
    </xf>
    <xf numFmtId="2" fontId="16" fillId="0" borderId="0" xfId="0" applyNumberFormat="1" applyFont="1" applyFill="1" applyAlignment="1">
      <alignment vertical="top"/>
    </xf>
    <xf numFmtId="0" fontId="10" fillId="0" borderId="17" xfId="0" applyFont="1" applyFill="1" applyBorder="1" applyAlignment="1">
      <alignment vertical="top" wrapText="1"/>
    </xf>
    <xf numFmtId="0" fontId="5" fillId="0" borderId="11" xfId="0" applyFont="1" applyBorder="1" applyAlignment="1">
      <alignment vertical="center" wrapText="1"/>
    </xf>
    <xf numFmtId="0" fontId="10" fillId="0" borderId="0" xfId="0" applyFont="1" applyFill="1" applyBorder="1" applyAlignment="1">
      <alignment horizontal="left" vertical="top"/>
    </xf>
    <xf numFmtId="0" fontId="22" fillId="0" borderId="0" xfId="0" applyFont="1" applyFill="1" applyAlignment="1">
      <alignment vertical="top" wrapText="1"/>
    </xf>
    <xf numFmtId="0" fontId="22" fillId="0" borderId="0" xfId="0" applyFont="1" applyFill="1" applyAlignment="1">
      <alignment horizontal="center" vertical="top"/>
    </xf>
    <xf numFmtId="0" fontId="22" fillId="0" borderId="0" xfId="0" applyFont="1" applyFill="1" applyAlignment="1">
      <alignment horizontal="left" vertical="top"/>
    </xf>
    <xf numFmtId="0" fontId="5" fillId="0" borderId="0" xfId="0" applyFont="1" applyFill="1" applyAlignment="1">
      <alignment horizontal="center" vertical="top"/>
    </xf>
    <xf numFmtId="0" fontId="5" fillId="0" borderId="0" xfId="0" applyFont="1" applyFill="1" applyAlignment="1">
      <alignment vertical="top"/>
    </xf>
    <xf numFmtId="0" fontId="5" fillId="0" borderId="0" xfId="0" applyFont="1" applyFill="1" applyAlignment="1">
      <alignment vertical="top" wrapText="1"/>
    </xf>
    <xf numFmtId="0" fontId="10" fillId="0" borderId="11" xfId="0" applyFont="1" applyFill="1" applyBorder="1" applyAlignment="1">
      <alignment horizontal="center" vertical="top" wrapText="1"/>
    </xf>
    <xf numFmtId="0" fontId="10" fillId="0" borderId="15" xfId="0" applyFont="1" applyFill="1" applyBorder="1" applyAlignment="1">
      <alignment horizontal="center" vertical="top" wrapText="1"/>
    </xf>
    <xf numFmtId="0" fontId="5" fillId="0" borderId="0" xfId="0" applyFont="1" applyFill="1" applyAlignment="1">
      <alignment horizontal="center" vertical="top" wrapText="1"/>
    </xf>
    <xf numFmtId="0" fontId="10" fillId="0" borderId="11" xfId="0" applyFont="1" applyFill="1" applyBorder="1" applyAlignment="1">
      <alignment horizontal="center" vertical="top"/>
    </xf>
    <xf numFmtId="0" fontId="11" fillId="0" borderId="18" xfId="0" applyFont="1" applyFill="1" applyBorder="1" applyAlignment="1">
      <alignment horizontal="center" vertical="top" wrapText="1"/>
    </xf>
    <xf numFmtId="0" fontId="11" fillId="0" borderId="18" xfId="0" applyFont="1" applyFill="1" applyBorder="1" applyAlignment="1">
      <alignment horizontal="center" vertical="top"/>
    </xf>
    <xf numFmtId="0" fontId="10" fillId="0" borderId="18" xfId="0" applyFont="1" applyFill="1" applyBorder="1" applyAlignment="1">
      <alignment horizontal="center" vertical="top"/>
    </xf>
    <xf numFmtId="0" fontId="10" fillId="0" borderId="19" xfId="0" applyFont="1" applyFill="1" applyBorder="1" applyAlignment="1">
      <alignment horizontal="center" vertical="top"/>
    </xf>
    <xf numFmtId="0" fontId="24" fillId="0" borderId="11" xfId="0" applyFont="1" applyFill="1" applyBorder="1" applyAlignment="1">
      <alignment horizontal="left" vertical="top"/>
    </xf>
    <xf numFmtId="0" fontId="24" fillId="0" borderId="13" xfId="0" applyFont="1" applyFill="1" applyBorder="1" applyAlignment="1">
      <alignment horizontal="center" vertical="top" wrapText="1"/>
    </xf>
    <xf numFmtId="3" fontId="24" fillId="0" borderId="13" xfId="0" applyNumberFormat="1" applyFont="1" applyFill="1" applyBorder="1" applyAlignment="1">
      <alignment horizontal="center" vertical="top"/>
    </xf>
    <xf numFmtId="172" fontId="18" fillId="0" borderId="13" xfId="0" applyNumberFormat="1" applyFont="1" applyFill="1" applyBorder="1" applyAlignment="1" applyProtection="1">
      <alignment horizontal="center" vertical="top"/>
      <protection/>
    </xf>
    <xf numFmtId="172" fontId="18" fillId="0" borderId="15" xfId="0" applyNumberFormat="1" applyFont="1" applyFill="1" applyBorder="1" applyAlignment="1" applyProtection="1">
      <alignment horizontal="center" vertical="top"/>
      <protection/>
    </xf>
    <xf numFmtId="0" fontId="25" fillId="0" borderId="0" xfId="0" applyFont="1" applyFill="1" applyBorder="1" applyAlignment="1">
      <alignment vertical="top"/>
    </xf>
    <xf numFmtId="0" fontId="26" fillId="0" borderId="0" xfId="0" applyFont="1" applyFill="1" applyBorder="1" applyAlignment="1">
      <alignment vertical="top"/>
    </xf>
    <xf numFmtId="172" fontId="10" fillId="0" borderId="10" xfId="0" applyNumberFormat="1" applyFont="1" applyFill="1" applyBorder="1" applyAlignment="1" applyProtection="1">
      <alignment horizontal="center" vertical="top"/>
      <protection/>
    </xf>
    <xf numFmtId="0" fontId="9" fillId="0" borderId="0" xfId="0" applyFont="1" applyFill="1" applyAlignment="1">
      <alignment vertical="top"/>
    </xf>
    <xf numFmtId="172" fontId="27" fillId="0" borderId="10" xfId="0" applyNumberFormat="1" applyFont="1" applyFill="1" applyBorder="1" applyAlignment="1" applyProtection="1">
      <alignment horizontal="center" vertical="top"/>
      <protection/>
    </xf>
    <xf numFmtId="0" fontId="24" fillId="0" borderId="14" xfId="0" applyFont="1" applyFill="1" applyBorder="1" applyAlignment="1">
      <alignment vertical="top" wrapText="1"/>
    </xf>
    <xf numFmtId="0" fontId="11" fillId="0" borderId="14" xfId="0" applyFont="1" applyFill="1" applyBorder="1" applyAlignment="1">
      <alignment vertical="top" wrapText="1"/>
    </xf>
    <xf numFmtId="0" fontId="11" fillId="0" borderId="0" xfId="0" applyFont="1" applyFill="1" applyBorder="1" applyAlignment="1">
      <alignment vertical="top" wrapText="1"/>
    </xf>
    <xf numFmtId="0" fontId="28" fillId="0" borderId="0" xfId="0" applyFont="1" applyFill="1" applyAlignment="1">
      <alignment vertical="top"/>
    </xf>
    <xf numFmtId="0" fontId="29" fillId="0" borderId="0" xfId="0" applyFont="1" applyFill="1" applyAlignment="1">
      <alignment vertical="top"/>
    </xf>
    <xf numFmtId="0" fontId="21" fillId="0" borderId="11" xfId="0" applyFont="1" applyFill="1" applyBorder="1" applyAlignment="1">
      <alignment vertical="center" wrapText="1"/>
    </xf>
    <xf numFmtId="172" fontId="11" fillId="0" borderId="13" xfId="0" applyNumberFormat="1" applyFont="1" applyFill="1" applyBorder="1" applyAlignment="1" applyProtection="1">
      <alignment vertical="top"/>
      <protection/>
    </xf>
    <xf numFmtId="0" fontId="24" fillId="0" borderId="15"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Fill="1" applyBorder="1" applyAlignment="1">
      <alignment vertical="top" wrapText="1"/>
    </xf>
    <xf numFmtId="0" fontId="11" fillId="0" borderId="11" xfId="53" applyFont="1" applyBorder="1" applyAlignment="1" quotePrefix="1">
      <alignment vertical="center"/>
      <protection/>
    </xf>
    <xf numFmtId="0" fontId="9" fillId="0" borderId="11" xfId="53" applyFont="1" applyBorder="1" applyAlignment="1">
      <alignment vertical="center" wrapText="1"/>
      <protection/>
    </xf>
    <xf numFmtId="2" fontId="3" fillId="0" borderId="0" xfId="0" applyNumberFormat="1" applyFont="1" applyFill="1" applyAlignment="1">
      <alignment vertical="top"/>
    </xf>
    <xf numFmtId="0" fontId="23" fillId="0" borderId="0" xfId="0" applyFont="1" applyFill="1" applyAlignment="1">
      <alignment horizontal="center" vertical="top" wrapText="1"/>
    </xf>
    <xf numFmtId="0" fontId="19" fillId="0" borderId="20" xfId="0" applyFont="1" applyFill="1" applyBorder="1" applyAlignment="1">
      <alignment horizontal="center" vertical="top"/>
    </xf>
    <xf numFmtId="0" fontId="19" fillId="0" borderId="13" xfId="0" applyFont="1" applyFill="1" applyBorder="1" applyAlignment="1">
      <alignment horizontal="center" vertical="top"/>
    </xf>
    <xf numFmtId="0" fontId="19" fillId="0" borderId="15" xfId="0" applyFont="1" applyFill="1" applyBorder="1" applyAlignment="1">
      <alignment horizontal="center" vertical="top"/>
    </xf>
    <xf numFmtId="0" fontId="12" fillId="0" borderId="20" xfId="0" applyFont="1" applyFill="1" applyBorder="1" applyAlignment="1">
      <alignment horizontal="center" vertical="top"/>
    </xf>
    <xf numFmtId="0" fontId="12" fillId="0" borderId="13" xfId="0" applyFont="1" applyFill="1" applyBorder="1" applyAlignment="1">
      <alignment horizontal="center" vertical="top"/>
    </xf>
    <xf numFmtId="0" fontId="12" fillId="0" borderId="15" xfId="0" applyFont="1" applyFill="1" applyBorder="1" applyAlignment="1">
      <alignment horizontal="center" vertical="top"/>
    </xf>
    <xf numFmtId="0" fontId="12" fillId="0" borderId="20" xfId="0" applyFont="1" applyFill="1" applyBorder="1" applyAlignment="1">
      <alignment horizontal="center" vertical="top" wrapText="1"/>
    </xf>
    <xf numFmtId="0" fontId="12" fillId="0" borderId="13" xfId="0" applyFont="1" applyFill="1" applyBorder="1" applyAlignment="1">
      <alignment horizontal="center" vertical="top" wrapText="1"/>
    </xf>
    <xf numFmtId="0" fontId="12" fillId="0" borderId="15" xfId="0" applyFont="1" applyFill="1" applyBorder="1" applyAlignment="1">
      <alignment horizontal="center" vertical="top" wrapText="1"/>
    </xf>
    <xf numFmtId="0" fontId="5" fillId="0" borderId="0" xfId="0" applyFont="1" applyFill="1" applyBorder="1" applyAlignment="1">
      <alignment/>
    </xf>
    <xf numFmtId="0" fontId="5" fillId="0" borderId="0" xfId="0" applyFont="1" applyFill="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23"/>
  <sheetViews>
    <sheetView view="pageBreakPreview" zoomScale="75" zoomScaleNormal="75" zoomScaleSheetLayoutView="75" zoomScalePageLayoutView="0" workbookViewId="0" topLeftCell="A55">
      <selection activeCell="F4" sqref="E4:G4"/>
    </sheetView>
  </sheetViews>
  <sheetFormatPr defaultColWidth="9.00390625" defaultRowHeight="12.75"/>
  <cols>
    <col min="1" max="1" width="12.875" style="66" customWidth="1"/>
    <col min="2" max="2" width="110.875" style="103" customWidth="1"/>
    <col min="3" max="3" width="20.00390625" style="101" customWidth="1"/>
    <col min="4" max="4" width="19.625" style="101" customWidth="1"/>
    <col min="5" max="5" width="19.25390625" style="101" customWidth="1"/>
    <col min="6" max="6" width="21.875" style="101" customWidth="1"/>
    <col min="7" max="7" width="28.25390625" style="101" customWidth="1"/>
    <col min="8" max="8" width="5.375" style="102" customWidth="1"/>
    <col min="9" max="16384" width="9.125" style="102" customWidth="1"/>
  </cols>
  <sheetData>
    <row r="1" spans="1:5" ht="26.25" customHeight="1">
      <c r="A1" s="97"/>
      <c r="B1" s="98"/>
      <c r="C1" s="99"/>
      <c r="D1" s="99"/>
      <c r="E1" s="100" t="s">
        <v>197</v>
      </c>
    </row>
    <row r="2" spans="1:5" ht="26.25" customHeight="1">
      <c r="A2" s="97"/>
      <c r="B2" s="98"/>
      <c r="C2" s="99"/>
      <c r="D2" s="99"/>
      <c r="E2" s="100" t="s">
        <v>231</v>
      </c>
    </row>
    <row r="3" spans="1:5" ht="26.25" customHeight="1">
      <c r="A3" s="97"/>
      <c r="B3" s="98"/>
      <c r="C3" s="99"/>
      <c r="D3" s="99"/>
      <c r="E3" s="100" t="s">
        <v>146</v>
      </c>
    </row>
    <row r="4" spans="1:5" ht="26.25" customHeight="1">
      <c r="A4" s="97"/>
      <c r="B4" s="98"/>
      <c r="C4" s="99"/>
      <c r="D4" s="99"/>
      <c r="E4" s="100" t="s">
        <v>232</v>
      </c>
    </row>
    <row r="5" spans="1:5" ht="26.25" customHeight="1">
      <c r="A5" s="97"/>
      <c r="B5" s="98"/>
      <c r="C5" s="99"/>
      <c r="D5" s="99"/>
      <c r="E5" s="100" t="s">
        <v>169</v>
      </c>
    </row>
    <row r="6" spans="1:5" ht="26.25" customHeight="1">
      <c r="A6" s="97"/>
      <c r="B6" s="98"/>
      <c r="C6" s="99"/>
      <c r="D6" s="99"/>
      <c r="E6" s="100" t="s">
        <v>212</v>
      </c>
    </row>
    <row r="7" spans="1:5" ht="3.75" customHeight="1">
      <c r="A7" s="97"/>
      <c r="B7" s="98"/>
      <c r="C7" s="99"/>
      <c r="D7" s="99"/>
      <c r="E7" s="100"/>
    </row>
    <row r="8" spans="1:5" ht="22.5" customHeight="1">
      <c r="A8" s="97"/>
      <c r="B8" s="135" t="s">
        <v>147</v>
      </c>
      <c r="C8" s="135"/>
      <c r="D8" s="135"/>
      <c r="E8" s="99"/>
    </row>
    <row r="9" spans="1:5" ht="22.5" customHeight="1">
      <c r="A9" s="97"/>
      <c r="B9" s="135" t="s">
        <v>148</v>
      </c>
      <c r="C9" s="135"/>
      <c r="D9" s="135"/>
      <c r="E9" s="99"/>
    </row>
    <row r="10" spans="1:5" ht="22.5" customHeight="1">
      <c r="A10" s="97"/>
      <c r="B10" s="135" t="s">
        <v>213</v>
      </c>
      <c r="C10" s="135"/>
      <c r="D10" s="135"/>
      <c r="E10" s="99"/>
    </row>
    <row r="11" spans="1:7" ht="17.25" customHeight="1">
      <c r="A11" s="97"/>
      <c r="G11" s="101" t="s">
        <v>149</v>
      </c>
    </row>
    <row r="12" spans="1:7" s="106" customFormat="1" ht="63">
      <c r="A12" s="104" t="s">
        <v>150</v>
      </c>
      <c r="B12" s="105" t="s">
        <v>151</v>
      </c>
      <c r="C12" s="104" t="s">
        <v>214</v>
      </c>
      <c r="D12" s="104" t="s">
        <v>215</v>
      </c>
      <c r="E12" s="104" t="s">
        <v>198</v>
      </c>
      <c r="F12" s="104" t="s">
        <v>216</v>
      </c>
      <c r="G12" s="104" t="s">
        <v>152</v>
      </c>
    </row>
    <row r="13" spans="1:7" s="101" customFormat="1" ht="18.75">
      <c r="A13" s="107">
        <v>1</v>
      </c>
      <c r="B13" s="105">
        <v>2</v>
      </c>
      <c r="C13" s="107">
        <v>3</v>
      </c>
      <c r="D13" s="104">
        <v>4</v>
      </c>
      <c r="E13" s="107">
        <v>5</v>
      </c>
      <c r="F13" s="107">
        <v>6</v>
      </c>
      <c r="G13" s="107">
        <v>7</v>
      </c>
    </row>
    <row r="14" spans="1:7" ht="18.75">
      <c r="A14" s="61"/>
      <c r="B14" s="108" t="s">
        <v>153</v>
      </c>
      <c r="C14" s="109"/>
      <c r="D14" s="109"/>
      <c r="E14" s="109"/>
      <c r="F14" s="110"/>
      <c r="G14" s="111"/>
    </row>
    <row r="15" spans="1:8" s="118" customFormat="1" ht="20.25">
      <c r="A15" s="112"/>
      <c r="B15" s="113" t="s">
        <v>0</v>
      </c>
      <c r="C15" s="114"/>
      <c r="D15" s="114"/>
      <c r="E15" s="114"/>
      <c r="F15" s="115"/>
      <c r="G15" s="116"/>
      <c r="H15" s="117"/>
    </row>
    <row r="16" spans="1:8" s="120" customFormat="1" ht="18.75">
      <c r="A16" s="61">
        <v>10000000</v>
      </c>
      <c r="B16" s="62" t="s">
        <v>180</v>
      </c>
      <c r="C16" s="63">
        <f>SUM(C17)</f>
        <v>23303391</v>
      </c>
      <c r="D16" s="63">
        <f>SUM(D17)</f>
        <v>5354552</v>
      </c>
      <c r="E16" s="63">
        <f>SUM(E17)</f>
        <v>4953439</v>
      </c>
      <c r="F16" s="119">
        <f>IF(C16=0,"",E16/C16*100)</f>
        <v>21.256301282504335</v>
      </c>
      <c r="G16" s="119">
        <f>IF(D16=0,"",E16/D16*100)</f>
        <v>92.50893445427367</v>
      </c>
      <c r="H16" s="102"/>
    </row>
    <row r="17" spans="1:8" s="120" customFormat="1" ht="18.75">
      <c r="A17" s="61">
        <v>11000000</v>
      </c>
      <c r="B17" s="64" t="s">
        <v>181</v>
      </c>
      <c r="C17" s="65">
        <f>SUM(C18,C23)</f>
        <v>23303391</v>
      </c>
      <c r="D17" s="65">
        <f>SUM(D18,D23)</f>
        <v>5354552</v>
      </c>
      <c r="E17" s="65">
        <f>SUM(E18,E23)</f>
        <v>4953439</v>
      </c>
      <c r="F17" s="119">
        <f aca="true" t="shared" si="0" ref="F17:F64">IF(C17=0,"",E17/C17*100)</f>
        <v>21.256301282504335</v>
      </c>
      <c r="G17" s="119">
        <f aca="true" t="shared" si="1" ref="G17:G64">IF(D17=0,"",E17/D17*100)</f>
        <v>92.50893445427367</v>
      </c>
      <c r="H17" s="102"/>
    </row>
    <row r="18" spans="1:8" s="120" customFormat="1" ht="18.75">
      <c r="A18" s="66">
        <v>11010000</v>
      </c>
      <c r="B18" s="67" t="s">
        <v>182</v>
      </c>
      <c r="C18" s="65">
        <f>SUM(C19:C22)</f>
        <v>23238391</v>
      </c>
      <c r="D18" s="65">
        <f>SUM(D19:D22)</f>
        <v>5343582</v>
      </c>
      <c r="E18" s="65">
        <f>SUM(E19:E22)</f>
        <v>4942461</v>
      </c>
      <c r="F18" s="119">
        <f t="shared" si="0"/>
        <v>21.268516395993164</v>
      </c>
      <c r="G18" s="119">
        <f t="shared" si="1"/>
        <v>92.49340610848678</v>
      </c>
      <c r="H18" s="102"/>
    </row>
    <row r="19" spans="1:8" s="120" customFormat="1" ht="31.5">
      <c r="A19" s="66">
        <v>11010100</v>
      </c>
      <c r="B19" s="68" t="s">
        <v>183</v>
      </c>
      <c r="C19" s="65">
        <v>19423925</v>
      </c>
      <c r="D19" s="65">
        <v>4537322</v>
      </c>
      <c r="E19" s="65">
        <v>3853599</v>
      </c>
      <c r="F19" s="119">
        <f t="shared" si="0"/>
        <v>19.839445426194757</v>
      </c>
      <c r="G19" s="119">
        <f t="shared" si="1"/>
        <v>84.93113338660999</v>
      </c>
      <c r="H19" s="102"/>
    </row>
    <row r="20" spans="1:7" ht="31.5">
      <c r="A20" s="66">
        <v>11010200</v>
      </c>
      <c r="B20" s="68" t="s">
        <v>184</v>
      </c>
      <c r="C20" s="65">
        <v>2454466</v>
      </c>
      <c r="D20" s="65">
        <v>564390</v>
      </c>
      <c r="E20" s="65">
        <v>642995</v>
      </c>
      <c r="F20" s="119">
        <f t="shared" si="0"/>
        <v>26.196940597262298</v>
      </c>
      <c r="G20" s="119">
        <f t="shared" si="1"/>
        <v>113.92742607062492</v>
      </c>
    </row>
    <row r="21" spans="1:7" ht="31.5">
      <c r="A21" s="66">
        <v>11010400</v>
      </c>
      <c r="B21" s="68" t="s">
        <v>185</v>
      </c>
      <c r="C21" s="65">
        <v>910000</v>
      </c>
      <c r="D21" s="65">
        <v>153000</v>
      </c>
      <c r="E21" s="65">
        <v>326351</v>
      </c>
      <c r="F21" s="119">
        <f t="shared" si="0"/>
        <v>35.862747252747255</v>
      </c>
      <c r="G21" s="121" t="s">
        <v>187</v>
      </c>
    </row>
    <row r="22" spans="1:7" ht="18.75">
      <c r="A22" s="66">
        <v>11010500</v>
      </c>
      <c r="B22" s="68" t="s">
        <v>186</v>
      </c>
      <c r="C22" s="65">
        <v>450000</v>
      </c>
      <c r="D22" s="65">
        <v>88870</v>
      </c>
      <c r="E22" s="65">
        <v>119516</v>
      </c>
      <c r="F22" s="119">
        <f t="shared" si="0"/>
        <v>26.55911111111111</v>
      </c>
      <c r="G22" s="119">
        <f t="shared" si="1"/>
        <v>134.48407786654664</v>
      </c>
    </row>
    <row r="23" spans="1:7" ht="18.75">
      <c r="A23" s="66">
        <v>11020000</v>
      </c>
      <c r="B23" s="122" t="s">
        <v>217</v>
      </c>
      <c r="C23" s="65">
        <f>SUM(C24)</f>
        <v>65000</v>
      </c>
      <c r="D23" s="65">
        <f>SUM(D24)</f>
        <v>10970</v>
      </c>
      <c r="E23" s="65">
        <f>SUM(E24)</f>
        <v>10978</v>
      </c>
      <c r="F23" s="119">
        <f t="shared" si="0"/>
        <v>16.88923076923077</v>
      </c>
      <c r="G23" s="119">
        <f t="shared" si="1"/>
        <v>100.07292616226071</v>
      </c>
    </row>
    <row r="24" spans="1:7" ht="18.75">
      <c r="A24" s="66">
        <v>11020200</v>
      </c>
      <c r="B24" s="69" t="s">
        <v>170</v>
      </c>
      <c r="C24" s="65">
        <v>65000</v>
      </c>
      <c r="D24" s="65">
        <v>10970</v>
      </c>
      <c r="E24" s="65">
        <v>10978</v>
      </c>
      <c r="F24" s="119">
        <f t="shared" si="0"/>
        <v>16.88923076923077</v>
      </c>
      <c r="G24" s="119">
        <f t="shared" si="1"/>
        <v>100.07292616226071</v>
      </c>
    </row>
    <row r="25" spans="1:8" s="120" customFormat="1" ht="18.75">
      <c r="A25" s="61">
        <v>20000000</v>
      </c>
      <c r="B25" s="70" t="s">
        <v>154</v>
      </c>
      <c r="C25" s="71">
        <f>SUM(C26,C32)</f>
        <v>125000</v>
      </c>
      <c r="D25" s="71">
        <f>SUM(D26,D32)</f>
        <v>160</v>
      </c>
      <c r="E25" s="71">
        <f>SUM(E26,E32)</f>
        <v>62910</v>
      </c>
      <c r="F25" s="119">
        <f t="shared" si="0"/>
        <v>50.327999999999996</v>
      </c>
      <c r="G25" s="121" t="s">
        <v>187</v>
      </c>
      <c r="H25" s="102"/>
    </row>
    <row r="26" spans="1:7" ht="18.75">
      <c r="A26" s="61">
        <v>21000000</v>
      </c>
      <c r="B26" s="123" t="s">
        <v>218</v>
      </c>
      <c r="C26" s="65">
        <f>SUM(C27,C29)</f>
        <v>13000</v>
      </c>
      <c r="D26" s="65">
        <f>SUM(D27,D29)</f>
        <v>160</v>
      </c>
      <c r="E26" s="65">
        <f>SUM(E27,E29)</f>
        <v>287</v>
      </c>
      <c r="F26" s="119">
        <f t="shared" si="0"/>
        <v>2.207692307692308</v>
      </c>
      <c r="G26" s="119">
        <f t="shared" si="1"/>
        <v>179.375</v>
      </c>
    </row>
    <row r="27" spans="1:7" ht="47.25">
      <c r="A27" s="66">
        <v>21010000</v>
      </c>
      <c r="B27" s="69" t="s">
        <v>171</v>
      </c>
      <c r="C27" s="65">
        <f>SUM(C28)</f>
        <v>13000</v>
      </c>
      <c r="D27" s="65">
        <f>SUM(D28)</f>
        <v>160</v>
      </c>
      <c r="E27" s="65">
        <f>SUM(E28)</f>
        <v>165</v>
      </c>
      <c r="F27" s="119">
        <f t="shared" si="0"/>
        <v>1.2692307692307692</v>
      </c>
      <c r="G27" s="119">
        <f t="shared" si="1"/>
        <v>103.125</v>
      </c>
    </row>
    <row r="28" spans="1:7" ht="31.5">
      <c r="A28" s="66">
        <v>21010300</v>
      </c>
      <c r="B28" s="69" t="s">
        <v>172</v>
      </c>
      <c r="C28" s="65">
        <v>13000</v>
      </c>
      <c r="D28" s="65">
        <v>160</v>
      </c>
      <c r="E28" s="65">
        <v>165</v>
      </c>
      <c r="F28" s="119">
        <f t="shared" si="0"/>
        <v>1.2692307692307692</v>
      </c>
      <c r="G28" s="119">
        <f t="shared" si="1"/>
        <v>103.125</v>
      </c>
    </row>
    <row r="29" spans="1:7" ht="18.75">
      <c r="A29" s="66">
        <v>21080000</v>
      </c>
      <c r="B29" s="122" t="s">
        <v>219</v>
      </c>
      <c r="C29" s="65">
        <f>SUM(C30:C30)</f>
        <v>0</v>
      </c>
      <c r="D29" s="65">
        <f>SUM(D30:D30)</f>
        <v>0</v>
      </c>
      <c r="E29" s="65">
        <f>SUM(E30:E30)</f>
        <v>122</v>
      </c>
      <c r="F29" s="119">
        <f t="shared" si="0"/>
      </c>
      <c r="G29" s="119">
        <f t="shared" si="1"/>
      </c>
    </row>
    <row r="30" spans="1:7" ht="34.5" customHeight="1">
      <c r="A30" s="66">
        <v>21080900</v>
      </c>
      <c r="B30" s="69" t="s">
        <v>156</v>
      </c>
      <c r="C30" s="65">
        <v>0</v>
      </c>
      <c r="D30" s="65">
        <v>0</v>
      </c>
      <c r="E30" s="65">
        <v>122</v>
      </c>
      <c r="F30" s="119">
        <f t="shared" si="0"/>
      </c>
      <c r="G30" s="119">
        <f t="shared" si="1"/>
      </c>
    </row>
    <row r="31" spans="1:7" s="120" customFormat="1" ht="21" customHeight="1">
      <c r="A31" s="61">
        <v>24000000</v>
      </c>
      <c r="B31" s="124" t="s">
        <v>188</v>
      </c>
      <c r="C31" s="71">
        <f>SUM(C32)</f>
        <v>112000</v>
      </c>
      <c r="D31" s="71">
        <f>SUM(D32)</f>
        <v>0</v>
      </c>
      <c r="E31" s="71">
        <f>SUM(E32)</f>
        <v>62623</v>
      </c>
      <c r="F31" s="119">
        <f t="shared" si="0"/>
        <v>55.91339285714285</v>
      </c>
      <c r="G31" s="119">
        <f t="shared" si="1"/>
      </c>
    </row>
    <row r="32" spans="1:8" s="120" customFormat="1" ht="18.75">
      <c r="A32" s="61">
        <v>24060000</v>
      </c>
      <c r="B32" s="70" t="s">
        <v>220</v>
      </c>
      <c r="C32" s="71">
        <f>SUM(C33:C33)</f>
        <v>112000</v>
      </c>
      <c r="D32" s="71">
        <f>SUM(D33:D33)</f>
        <v>0</v>
      </c>
      <c r="E32" s="71">
        <f>SUM(E33:E33)</f>
        <v>62623</v>
      </c>
      <c r="F32" s="119">
        <f t="shared" si="0"/>
        <v>55.91339285714285</v>
      </c>
      <c r="G32" s="119">
        <f t="shared" si="1"/>
      </c>
      <c r="H32" s="102"/>
    </row>
    <row r="33" spans="1:7" ht="18.75">
      <c r="A33" s="66">
        <v>24060300</v>
      </c>
      <c r="B33" s="72" t="s">
        <v>155</v>
      </c>
      <c r="C33" s="65">
        <v>112000</v>
      </c>
      <c r="D33" s="65">
        <v>0</v>
      </c>
      <c r="E33" s="65">
        <v>62623</v>
      </c>
      <c r="F33" s="119">
        <f t="shared" si="0"/>
        <v>55.91339285714285</v>
      </c>
      <c r="G33" s="119">
        <f t="shared" si="1"/>
      </c>
    </row>
    <row r="34" spans="1:8" s="120" customFormat="1" ht="18.75">
      <c r="A34" s="61">
        <v>30000000</v>
      </c>
      <c r="B34" s="70" t="s">
        <v>157</v>
      </c>
      <c r="C34" s="71">
        <f>SUM(C35)</f>
        <v>0</v>
      </c>
      <c r="D34" s="71">
        <f aca="true" t="shared" si="2" ref="D34:E36">SUM(D35)</f>
        <v>0</v>
      </c>
      <c r="E34" s="71">
        <f t="shared" si="2"/>
        <v>3283</v>
      </c>
      <c r="F34" s="119">
        <f t="shared" si="0"/>
      </c>
      <c r="G34" s="119">
        <f t="shared" si="1"/>
      </c>
      <c r="H34" s="102"/>
    </row>
    <row r="35" spans="1:7" ht="18.75">
      <c r="A35" s="61">
        <v>31000000</v>
      </c>
      <c r="B35" s="123" t="s">
        <v>221</v>
      </c>
      <c r="C35" s="65">
        <f>SUM(C36)</f>
        <v>0</v>
      </c>
      <c r="D35" s="65">
        <f t="shared" si="2"/>
        <v>0</v>
      </c>
      <c r="E35" s="65">
        <f t="shared" si="2"/>
        <v>3283</v>
      </c>
      <c r="F35" s="119">
        <f t="shared" si="0"/>
      </c>
      <c r="G35" s="119">
        <f t="shared" si="1"/>
      </c>
    </row>
    <row r="36" spans="1:7" ht="47.25">
      <c r="A36" s="66">
        <v>31010000</v>
      </c>
      <c r="B36" s="122" t="s">
        <v>173</v>
      </c>
      <c r="C36" s="65">
        <f>SUM(C37)</f>
        <v>0</v>
      </c>
      <c r="D36" s="65">
        <v>0</v>
      </c>
      <c r="E36" s="65">
        <f t="shared" si="2"/>
        <v>3283</v>
      </c>
      <c r="F36" s="119">
        <f t="shared" si="0"/>
      </c>
      <c r="G36" s="119">
        <f t="shared" si="1"/>
      </c>
    </row>
    <row r="37" spans="1:7" ht="47.25">
      <c r="A37" s="66">
        <v>31010200</v>
      </c>
      <c r="B37" s="69" t="s">
        <v>174</v>
      </c>
      <c r="C37" s="65">
        <v>0</v>
      </c>
      <c r="D37" s="65">
        <v>0</v>
      </c>
      <c r="E37" s="65">
        <v>3283</v>
      </c>
      <c r="F37" s="119">
        <f t="shared" si="0"/>
      </c>
      <c r="G37" s="119">
        <f t="shared" si="1"/>
      </c>
    </row>
    <row r="38" spans="1:8" s="120" customFormat="1" ht="18.75">
      <c r="A38" s="77"/>
      <c r="B38" s="70" t="s">
        <v>158</v>
      </c>
      <c r="C38" s="71">
        <f>C34+C25+C16</f>
        <v>23428391</v>
      </c>
      <c r="D38" s="71">
        <f>D34+D25+D16</f>
        <v>5354712</v>
      </c>
      <c r="E38" s="71">
        <f>E34+E25+E16</f>
        <v>5019632</v>
      </c>
      <c r="F38" s="119">
        <f t="shared" si="0"/>
        <v>21.425423538475176</v>
      </c>
      <c r="G38" s="119">
        <f t="shared" si="1"/>
        <v>93.74233385474326</v>
      </c>
      <c r="H38" s="102"/>
    </row>
    <row r="39" spans="1:8" s="120" customFormat="1" ht="18.75">
      <c r="A39" s="61">
        <v>40000000</v>
      </c>
      <c r="B39" s="70" t="s">
        <v>159</v>
      </c>
      <c r="C39" s="71">
        <f>SUM(C40)</f>
        <v>152444962</v>
      </c>
      <c r="D39" s="71">
        <f>SUM(D40)</f>
        <v>40256692</v>
      </c>
      <c r="E39" s="71">
        <f>SUM(E40)</f>
        <v>37632718</v>
      </c>
      <c r="F39" s="119">
        <f t="shared" si="0"/>
        <v>24.686101466573884</v>
      </c>
      <c r="G39" s="119">
        <f t="shared" si="1"/>
        <v>93.48189364391888</v>
      </c>
      <c r="H39" s="102"/>
    </row>
    <row r="40" spans="1:7" ht="18.75">
      <c r="A40" s="61">
        <v>41000000</v>
      </c>
      <c r="B40" s="123" t="s">
        <v>222</v>
      </c>
      <c r="C40" s="65">
        <f>SUM(C41,C43,C45)</f>
        <v>152444962</v>
      </c>
      <c r="D40" s="65">
        <f>SUM(D41,D43,D45)</f>
        <v>40256692</v>
      </c>
      <c r="E40" s="65">
        <f>SUM(E41,E43,E45)</f>
        <v>37632718</v>
      </c>
      <c r="F40" s="119">
        <f t="shared" si="0"/>
        <v>24.686101466573884</v>
      </c>
      <c r="G40" s="119">
        <f t="shared" si="1"/>
        <v>93.48189364391888</v>
      </c>
    </row>
    <row r="41" spans="1:7" ht="18.75">
      <c r="A41" s="66">
        <v>41010000</v>
      </c>
      <c r="B41" s="122" t="s">
        <v>223</v>
      </c>
      <c r="C41" s="65">
        <f>SUM(C42)</f>
        <v>3939686</v>
      </c>
      <c r="D41" s="65">
        <f>SUM(D42)</f>
        <v>905912</v>
      </c>
      <c r="E41" s="65">
        <f>SUM(E42)</f>
        <v>656599</v>
      </c>
      <c r="F41" s="119">
        <f t="shared" si="0"/>
        <v>16.666277464752266</v>
      </c>
      <c r="G41" s="119">
        <f t="shared" si="1"/>
        <v>72.4793357412199</v>
      </c>
    </row>
    <row r="42" spans="1:7" ht="31.5">
      <c r="A42" s="66">
        <v>41010600</v>
      </c>
      <c r="B42" s="69" t="s">
        <v>175</v>
      </c>
      <c r="C42" s="65">
        <v>3939686</v>
      </c>
      <c r="D42" s="65">
        <v>905912</v>
      </c>
      <c r="E42" s="65">
        <v>656599</v>
      </c>
      <c r="F42" s="119">
        <f t="shared" si="0"/>
        <v>16.666277464752266</v>
      </c>
      <c r="G42" s="119">
        <f t="shared" si="1"/>
        <v>72.4793357412199</v>
      </c>
    </row>
    <row r="43" spans="1:8" s="120" customFormat="1" ht="18.75">
      <c r="A43" s="66">
        <v>41020000</v>
      </c>
      <c r="B43" s="122" t="s">
        <v>224</v>
      </c>
      <c r="C43" s="65">
        <f>SUM(C44:C44)</f>
        <v>80300100</v>
      </c>
      <c r="D43" s="65">
        <f>SUM(D44:D44)</f>
        <v>20075100</v>
      </c>
      <c r="E43" s="65">
        <f>SUM(E44:E44)</f>
        <v>19418885</v>
      </c>
      <c r="F43" s="119">
        <f t="shared" si="0"/>
        <v>24.18289018320027</v>
      </c>
      <c r="G43" s="119">
        <f t="shared" si="1"/>
        <v>96.73119934645406</v>
      </c>
      <c r="H43" s="102"/>
    </row>
    <row r="44" spans="1:8" s="120" customFormat="1" ht="18.75">
      <c r="A44" s="66">
        <v>41020100</v>
      </c>
      <c r="B44" s="69" t="s">
        <v>176</v>
      </c>
      <c r="C44" s="65">
        <v>80300100</v>
      </c>
      <c r="D44" s="65">
        <v>20075100</v>
      </c>
      <c r="E44" s="65">
        <v>19418885</v>
      </c>
      <c r="F44" s="119">
        <f t="shared" si="0"/>
        <v>24.18289018320027</v>
      </c>
      <c r="G44" s="119">
        <f t="shared" si="1"/>
        <v>96.73119934645406</v>
      </c>
      <c r="H44" s="102"/>
    </row>
    <row r="45" spans="1:8" s="126" customFormat="1" ht="19.5">
      <c r="A45" s="66">
        <v>41030000</v>
      </c>
      <c r="B45" s="122" t="s">
        <v>225</v>
      </c>
      <c r="C45" s="65">
        <f>SUM(C46:C51)</f>
        <v>68205176</v>
      </c>
      <c r="D45" s="65">
        <f>SUM(D46:D51)</f>
        <v>19275680</v>
      </c>
      <c r="E45" s="65">
        <f>SUM(E46:E51)</f>
        <v>17557234</v>
      </c>
      <c r="F45" s="119">
        <f t="shared" si="0"/>
        <v>25.74179120951172</v>
      </c>
      <c r="G45" s="119">
        <f t="shared" si="1"/>
        <v>91.08490076614677</v>
      </c>
      <c r="H45" s="125"/>
    </row>
    <row r="46" spans="1:7" ht="43.5" customHeight="1">
      <c r="A46" s="66">
        <v>41030600</v>
      </c>
      <c r="B46" s="127" t="s">
        <v>199</v>
      </c>
      <c r="C46" s="65">
        <v>52503000</v>
      </c>
      <c r="D46" s="65">
        <v>12711400</v>
      </c>
      <c r="E46" s="65">
        <v>11464213</v>
      </c>
      <c r="F46" s="119">
        <f t="shared" si="0"/>
        <v>21.835348456278687</v>
      </c>
      <c r="G46" s="119">
        <f t="shared" si="1"/>
        <v>90.18843715090391</v>
      </c>
    </row>
    <row r="47" spans="1:7" ht="38.25">
      <c r="A47" s="66">
        <v>41030800</v>
      </c>
      <c r="B47" s="127" t="s">
        <v>200</v>
      </c>
      <c r="C47" s="65">
        <v>10630800</v>
      </c>
      <c r="D47" s="65">
        <v>5479950</v>
      </c>
      <c r="E47" s="65">
        <v>5138950</v>
      </c>
      <c r="F47" s="119">
        <f t="shared" si="0"/>
        <v>48.34020017308199</v>
      </c>
      <c r="G47" s="119">
        <f t="shared" si="1"/>
        <v>93.77731548645517</v>
      </c>
    </row>
    <row r="48" spans="1:7" ht="76.5">
      <c r="A48" s="66">
        <v>41030900</v>
      </c>
      <c r="B48" s="127" t="s">
        <v>201</v>
      </c>
      <c r="C48" s="65">
        <v>1067900</v>
      </c>
      <c r="D48" s="65">
        <v>192300</v>
      </c>
      <c r="E48" s="65">
        <v>151300</v>
      </c>
      <c r="F48" s="119">
        <f t="shared" si="0"/>
        <v>14.167993257795676</v>
      </c>
      <c r="G48" s="119">
        <f t="shared" si="1"/>
        <v>78.67914716588663</v>
      </c>
    </row>
    <row r="49" spans="1:7" ht="36.75" customHeight="1">
      <c r="A49" s="66">
        <v>41031000</v>
      </c>
      <c r="B49" s="127" t="s">
        <v>202</v>
      </c>
      <c r="C49" s="73">
        <v>1934400</v>
      </c>
      <c r="D49" s="73">
        <v>295640</v>
      </c>
      <c r="E49" s="73">
        <v>212230</v>
      </c>
      <c r="F49" s="119">
        <f t="shared" si="0"/>
        <v>10.971360628618692</v>
      </c>
      <c r="G49" s="119">
        <f t="shared" si="1"/>
        <v>71.7866323907455</v>
      </c>
    </row>
    <row r="50" spans="1:7" ht="18.75">
      <c r="A50" s="66">
        <v>41035000</v>
      </c>
      <c r="B50" s="95" t="s">
        <v>160</v>
      </c>
      <c r="C50" s="65">
        <v>1489876</v>
      </c>
      <c r="D50" s="65">
        <v>460690</v>
      </c>
      <c r="E50" s="65">
        <v>456439</v>
      </c>
      <c r="F50" s="119">
        <f t="shared" si="0"/>
        <v>30.636039509328295</v>
      </c>
      <c r="G50" s="119">
        <f t="shared" si="1"/>
        <v>99.07725368469036</v>
      </c>
    </row>
    <row r="51" spans="1:7" ht="38.25">
      <c r="A51" s="66">
        <v>41035800</v>
      </c>
      <c r="B51" s="127" t="s">
        <v>203</v>
      </c>
      <c r="C51" s="65">
        <v>579200</v>
      </c>
      <c r="D51" s="65">
        <v>135700</v>
      </c>
      <c r="E51" s="65">
        <v>134102</v>
      </c>
      <c r="F51" s="119">
        <f t="shared" si="0"/>
        <v>23.152969613259668</v>
      </c>
      <c r="G51" s="119">
        <f t="shared" si="1"/>
        <v>98.82240235814295</v>
      </c>
    </row>
    <row r="52" spans="1:13" s="76" customFormat="1" ht="19.5" thickBot="1">
      <c r="A52" s="61"/>
      <c r="B52" s="70" t="s">
        <v>161</v>
      </c>
      <c r="C52" s="71">
        <f>SUM(C39,C38)</f>
        <v>175873353</v>
      </c>
      <c r="D52" s="71">
        <f>SUM(D39,D38)</f>
        <v>45611404</v>
      </c>
      <c r="E52" s="71">
        <f>SUM(E39,E38)</f>
        <v>42652350</v>
      </c>
      <c r="F52" s="119">
        <f t="shared" si="0"/>
        <v>24.25174096726296</v>
      </c>
      <c r="G52" s="119">
        <f t="shared" si="1"/>
        <v>93.51246894307398</v>
      </c>
      <c r="H52" s="74"/>
      <c r="I52" s="75"/>
      <c r="J52" s="75"/>
      <c r="K52" s="75"/>
      <c r="L52" s="75"/>
      <c r="M52" s="75"/>
    </row>
    <row r="53" spans="1:8" s="118" customFormat="1" ht="20.25">
      <c r="A53" s="112"/>
      <c r="B53" s="113" t="s">
        <v>1</v>
      </c>
      <c r="C53" s="114"/>
      <c r="D53" s="114"/>
      <c r="E53" s="128"/>
      <c r="F53" s="119">
        <f t="shared" si="0"/>
      </c>
      <c r="G53" s="119">
        <f t="shared" si="1"/>
      </c>
      <c r="H53" s="117"/>
    </row>
    <row r="54" spans="1:13" s="120" customFormat="1" ht="18.75">
      <c r="A54" s="77">
        <v>20000000</v>
      </c>
      <c r="B54" s="70" t="s">
        <v>154</v>
      </c>
      <c r="C54" s="71">
        <f>SUM(C56,C55)</f>
        <v>3166856</v>
      </c>
      <c r="D54" s="71">
        <f>SUM(D56,D55)</f>
        <v>3166856</v>
      </c>
      <c r="E54" s="71">
        <f>SUM(E56,E55)</f>
        <v>848756</v>
      </c>
      <c r="F54" s="119">
        <f t="shared" si="0"/>
        <v>26.80121862187608</v>
      </c>
      <c r="G54" s="119">
        <f t="shared" si="1"/>
        <v>26.80121862187608</v>
      </c>
      <c r="H54" s="74"/>
      <c r="I54" s="75"/>
      <c r="J54" s="75"/>
      <c r="K54" s="75"/>
      <c r="L54" s="75"/>
      <c r="M54" s="75"/>
    </row>
    <row r="55" spans="1:13" s="120" customFormat="1" ht="31.5">
      <c r="A55" s="77">
        <v>21110000</v>
      </c>
      <c r="B55" s="70" t="s">
        <v>226</v>
      </c>
      <c r="C55" s="71">
        <v>160</v>
      </c>
      <c r="D55" s="71">
        <v>160</v>
      </c>
      <c r="E55" s="71">
        <v>0</v>
      </c>
      <c r="F55" s="119">
        <f t="shared" si="0"/>
        <v>0</v>
      </c>
      <c r="G55" s="119">
        <f t="shared" si="1"/>
        <v>0</v>
      </c>
      <c r="H55" s="74"/>
      <c r="I55" s="75"/>
      <c r="J55" s="75"/>
      <c r="K55" s="75"/>
      <c r="L55" s="75"/>
      <c r="M55" s="75"/>
    </row>
    <row r="56" spans="1:8" s="120" customFormat="1" ht="18.75">
      <c r="A56" s="77">
        <v>25000000</v>
      </c>
      <c r="B56" s="70" t="s">
        <v>162</v>
      </c>
      <c r="C56" s="71">
        <f>SUM(C57:C58)</f>
        <v>3166696</v>
      </c>
      <c r="D56" s="71">
        <f>SUM(D57:D58)</f>
        <v>3166696</v>
      </c>
      <c r="E56" s="71">
        <f>SUM(E57:E58)</f>
        <v>848756</v>
      </c>
      <c r="F56" s="119">
        <f t="shared" si="0"/>
        <v>26.802572776167967</v>
      </c>
      <c r="G56" s="119">
        <f t="shared" si="1"/>
        <v>26.802572776167967</v>
      </c>
      <c r="H56" s="102"/>
    </row>
    <row r="57" spans="1:7" ht="18.75">
      <c r="A57" s="78">
        <v>25010000</v>
      </c>
      <c r="B57" s="129" t="s">
        <v>177</v>
      </c>
      <c r="C57" s="65">
        <v>1958600</v>
      </c>
      <c r="D57" s="65">
        <v>1958600</v>
      </c>
      <c r="E57" s="65">
        <v>405843</v>
      </c>
      <c r="F57" s="119">
        <f t="shared" si="0"/>
        <v>20.721076278974778</v>
      </c>
      <c r="G57" s="119">
        <f t="shared" si="1"/>
        <v>20.721076278974778</v>
      </c>
    </row>
    <row r="58" spans="1:7" ht="18.75">
      <c r="A58" s="78">
        <v>25020000</v>
      </c>
      <c r="B58" s="129" t="s">
        <v>227</v>
      </c>
      <c r="C58" s="65">
        <v>1208096</v>
      </c>
      <c r="D58" s="65">
        <v>1208096</v>
      </c>
      <c r="E58" s="65">
        <v>442913</v>
      </c>
      <c r="F58" s="119">
        <f t="shared" si="0"/>
        <v>36.662069901729666</v>
      </c>
      <c r="G58" s="119">
        <f t="shared" si="1"/>
        <v>36.662069901729666</v>
      </c>
    </row>
    <row r="59" spans="1:8" s="120" customFormat="1" ht="18.75">
      <c r="A59" s="61">
        <v>40000000</v>
      </c>
      <c r="B59" s="70" t="s">
        <v>159</v>
      </c>
      <c r="C59" s="71">
        <f>C60</f>
        <v>1110200</v>
      </c>
      <c r="D59" s="71">
        <f>D60</f>
        <v>265500</v>
      </c>
      <c r="E59" s="71">
        <f>E60</f>
        <v>262149</v>
      </c>
      <c r="F59" s="119">
        <f t="shared" si="0"/>
        <v>23.612772473428212</v>
      </c>
      <c r="G59" s="119">
        <f t="shared" si="1"/>
        <v>98.73785310734463</v>
      </c>
      <c r="H59" s="102"/>
    </row>
    <row r="60" spans="1:8" s="126" customFormat="1" ht="19.5">
      <c r="A60" s="66">
        <v>41030000</v>
      </c>
      <c r="B60" s="122" t="s">
        <v>225</v>
      </c>
      <c r="C60" s="65">
        <f>SUM(C61:C62)</f>
        <v>1110200</v>
      </c>
      <c r="D60" s="65">
        <f>SUM(D61:D62)</f>
        <v>265500</v>
      </c>
      <c r="E60" s="65">
        <f>SUM(E61:E62)</f>
        <v>262149</v>
      </c>
      <c r="F60" s="119">
        <f t="shared" si="0"/>
        <v>23.612772473428212</v>
      </c>
      <c r="G60" s="119">
        <f t="shared" si="1"/>
        <v>98.73785310734463</v>
      </c>
      <c r="H60" s="125"/>
    </row>
    <row r="61" spans="1:7" ht="31.5">
      <c r="A61" s="66">
        <v>41034400</v>
      </c>
      <c r="B61" s="130" t="s">
        <v>189</v>
      </c>
      <c r="C61" s="65">
        <v>1110200</v>
      </c>
      <c r="D61" s="65">
        <v>195500</v>
      </c>
      <c r="E61" s="65">
        <v>192149</v>
      </c>
      <c r="F61" s="119">
        <f t="shared" si="0"/>
        <v>17.307602233831744</v>
      </c>
      <c r="G61" s="119">
        <f t="shared" si="1"/>
        <v>98.28593350383632</v>
      </c>
    </row>
    <row r="62" spans="1:7" ht="18.75">
      <c r="A62" s="66">
        <v>41035000</v>
      </c>
      <c r="B62" s="68" t="s">
        <v>160</v>
      </c>
      <c r="C62" s="65">
        <v>0</v>
      </c>
      <c r="D62" s="65">
        <v>70000</v>
      </c>
      <c r="E62" s="65">
        <v>70000</v>
      </c>
      <c r="F62" s="119">
        <f t="shared" si="0"/>
      </c>
      <c r="G62" s="119">
        <f t="shared" si="1"/>
        <v>100</v>
      </c>
    </row>
    <row r="63" spans="1:8" s="120" customFormat="1" ht="18.75">
      <c r="A63" s="61"/>
      <c r="B63" s="70" t="s">
        <v>163</v>
      </c>
      <c r="C63" s="71">
        <f>C54+C59</f>
        <v>4277056</v>
      </c>
      <c r="D63" s="71">
        <f>D54+D59</f>
        <v>3432356</v>
      </c>
      <c r="E63" s="71">
        <f>E54+E59</f>
        <v>1110905</v>
      </c>
      <c r="F63" s="119">
        <f t="shared" si="0"/>
        <v>25.973590245252808</v>
      </c>
      <c r="G63" s="119">
        <f t="shared" si="1"/>
        <v>32.36566952845218</v>
      </c>
      <c r="H63" s="102"/>
    </row>
    <row r="64" spans="1:8" s="120" customFormat="1" ht="18.75">
      <c r="A64" s="61"/>
      <c r="B64" s="77" t="s">
        <v>164</v>
      </c>
      <c r="C64" s="71">
        <f>SUM(C63,C52)</f>
        <v>180150409</v>
      </c>
      <c r="D64" s="71">
        <f>SUM(D63,D52)</f>
        <v>49043760</v>
      </c>
      <c r="E64" s="71">
        <f>SUM(E63,E52)</f>
        <v>43763255</v>
      </c>
      <c r="F64" s="119">
        <f t="shared" si="0"/>
        <v>24.29262039588264</v>
      </c>
      <c r="G64" s="119">
        <f t="shared" si="1"/>
        <v>89.23307470715949</v>
      </c>
      <c r="H64" s="102"/>
    </row>
    <row r="65" spans="1:2" ht="18.75">
      <c r="A65" s="97"/>
      <c r="B65" s="131"/>
    </row>
    <row r="66" spans="1:2" ht="18.75">
      <c r="A66" s="97"/>
      <c r="B66" s="131"/>
    </row>
    <row r="67" spans="1:2" ht="18.75">
      <c r="A67" s="97"/>
      <c r="B67" s="131"/>
    </row>
    <row r="68" ht="18.75">
      <c r="A68" s="97"/>
    </row>
    <row r="69" ht="18.75">
      <c r="A69" s="97"/>
    </row>
    <row r="70" ht="18.75">
      <c r="A70" s="97"/>
    </row>
    <row r="71" ht="18.75">
      <c r="A71" s="97"/>
    </row>
    <row r="72" ht="18.75">
      <c r="A72" s="97"/>
    </row>
    <row r="73" ht="18.75">
      <c r="A73" s="97"/>
    </row>
    <row r="74" ht="18.75">
      <c r="A74" s="97"/>
    </row>
    <row r="75" ht="18.75">
      <c r="A75" s="97"/>
    </row>
    <row r="76" ht="18.75">
      <c r="A76" s="97"/>
    </row>
    <row r="77" ht="18.75">
      <c r="A77" s="97"/>
    </row>
    <row r="78" ht="18.75">
      <c r="A78" s="97"/>
    </row>
    <row r="79" ht="18.75">
      <c r="A79" s="97"/>
    </row>
    <row r="80" ht="18.75">
      <c r="A80" s="97"/>
    </row>
    <row r="81" ht="18.75">
      <c r="A81" s="97"/>
    </row>
    <row r="82" ht="18.75">
      <c r="A82" s="97"/>
    </row>
    <row r="83" ht="18.75">
      <c r="A83" s="97"/>
    </row>
    <row r="84" ht="18.75">
      <c r="A84" s="97"/>
    </row>
    <row r="85" ht="18.75">
      <c r="A85" s="97"/>
    </row>
    <row r="86" ht="18.75">
      <c r="A86" s="97"/>
    </row>
    <row r="87" ht="18.75">
      <c r="A87" s="97"/>
    </row>
    <row r="88" ht="18.75">
      <c r="A88" s="97"/>
    </row>
    <row r="89" ht="18.75">
      <c r="A89" s="97"/>
    </row>
    <row r="90" ht="18.75">
      <c r="A90" s="97"/>
    </row>
    <row r="91" ht="18.75">
      <c r="A91" s="97"/>
    </row>
    <row r="92" ht="18.75">
      <c r="A92" s="97"/>
    </row>
    <row r="93" ht="18.75">
      <c r="A93" s="97"/>
    </row>
    <row r="94" ht="18.75">
      <c r="A94" s="97"/>
    </row>
    <row r="95" ht="18.75">
      <c r="A95" s="97"/>
    </row>
    <row r="96" ht="18.75">
      <c r="A96" s="97"/>
    </row>
    <row r="97" ht="18.75">
      <c r="A97" s="97"/>
    </row>
    <row r="98" ht="18.75">
      <c r="A98" s="97"/>
    </row>
    <row r="99" ht="18.75">
      <c r="A99" s="97"/>
    </row>
    <row r="100" ht="18.75">
      <c r="A100" s="97"/>
    </row>
    <row r="101" ht="18.75">
      <c r="A101" s="97"/>
    </row>
    <row r="102" ht="18.75">
      <c r="A102" s="97"/>
    </row>
    <row r="103" ht="18.75">
      <c r="A103" s="97"/>
    </row>
    <row r="104" ht="18.75">
      <c r="A104" s="97"/>
    </row>
    <row r="105" ht="18.75">
      <c r="A105" s="97"/>
    </row>
    <row r="106" ht="18.75">
      <c r="A106" s="97"/>
    </row>
    <row r="107" ht="18.75">
      <c r="A107" s="97"/>
    </row>
    <row r="108" ht="18.75">
      <c r="A108" s="97"/>
    </row>
    <row r="109" ht="18.75">
      <c r="A109" s="97"/>
    </row>
    <row r="110" ht="18.75">
      <c r="A110" s="97"/>
    </row>
    <row r="111" ht="18.75">
      <c r="A111" s="97"/>
    </row>
    <row r="112" ht="18.75">
      <c r="A112" s="97"/>
    </row>
    <row r="113" ht="18.75">
      <c r="A113" s="97"/>
    </row>
    <row r="114" ht="18.75">
      <c r="A114" s="97"/>
    </row>
    <row r="115" ht="18.75">
      <c r="A115" s="97"/>
    </row>
    <row r="116" ht="18.75">
      <c r="A116" s="97"/>
    </row>
    <row r="117" ht="18.75">
      <c r="A117" s="97"/>
    </row>
    <row r="118" ht="18.75">
      <c r="A118" s="97"/>
    </row>
    <row r="119" ht="18.75">
      <c r="A119" s="97"/>
    </row>
    <row r="120" ht="18.75">
      <c r="A120" s="97"/>
    </row>
    <row r="121" ht="18.75">
      <c r="A121" s="97"/>
    </row>
    <row r="122" ht="18.75">
      <c r="A122" s="97"/>
    </row>
    <row r="123" ht="18.75">
      <c r="A123" s="97"/>
    </row>
  </sheetData>
  <sheetProtection/>
  <mergeCells count="3">
    <mergeCell ref="B8:D8"/>
    <mergeCell ref="B9:D9"/>
    <mergeCell ref="B10:D10"/>
  </mergeCells>
  <printOptions/>
  <pageMargins left="0.7874015748031497" right="0.17" top="0.3937007874015748" bottom="0.3937007874015748" header="0" footer="0"/>
  <pageSetup fitToHeight="100" horizontalDpi="600" verticalDpi="600" orientation="landscape" paperSize="9" scale="60" r:id="rId1"/>
  <headerFooter alignWithMargins="0">
    <oddFooter>&amp;R&amp;P</oddFooter>
  </headerFooter>
  <rowBreaks count="1" manualBreakCount="1">
    <brk id="36" max="6" man="1"/>
  </rowBreaks>
</worksheet>
</file>

<file path=xl/worksheets/sheet2.xml><?xml version="1.0" encoding="utf-8"?>
<worksheet xmlns="http://schemas.openxmlformats.org/spreadsheetml/2006/main" xmlns:r="http://schemas.openxmlformats.org/officeDocument/2006/relationships">
  <dimension ref="A1:IO143"/>
  <sheetViews>
    <sheetView tabSelected="1" view="pageBreakPreview" zoomScale="50" zoomScaleNormal="50" zoomScaleSheetLayoutView="50" zoomScalePageLayoutView="0" workbookViewId="0" topLeftCell="A95">
      <selection activeCell="D118" sqref="D118"/>
    </sheetView>
  </sheetViews>
  <sheetFormatPr defaultColWidth="9.00390625" defaultRowHeight="12.75"/>
  <cols>
    <col min="1" max="1" width="13.625" style="2" customWidth="1"/>
    <col min="2" max="2" width="113.125" style="4" customWidth="1"/>
    <col min="3" max="7" width="26.625" style="1" customWidth="1"/>
    <col min="8" max="8" width="5.25390625" style="44" customWidth="1"/>
    <col min="9" max="9" width="13.25390625" style="38" bestFit="1" customWidth="1"/>
    <col min="10" max="10" width="15.375" style="38" customWidth="1"/>
    <col min="11" max="249" width="9.125" style="38" customWidth="1"/>
    <col min="250" max="16384" width="9.125" style="1" customWidth="1"/>
  </cols>
  <sheetData>
    <row r="1" spans="1:249" s="5" customFormat="1" ht="18.75">
      <c r="A1" s="56">
        <v>1</v>
      </c>
      <c r="B1" s="55">
        <v>2</v>
      </c>
      <c r="C1" s="56">
        <v>3</v>
      </c>
      <c r="D1" s="55">
        <v>4</v>
      </c>
      <c r="E1" s="56">
        <v>5</v>
      </c>
      <c r="F1" s="56">
        <v>6</v>
      </c>
      <c r="G1" s="56">
        <v>7</v>
      </c>
      <c r="H1" s="44"/>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row>
    <row r="2" spans="1:249" s="87" customFormat="1" ht="21.75" customHeight="1">
      <c r="A2" s="136" t="s">
        <v>2</v>
      </c>
      <c r="B2" s="137"/>
      <c r="C2" s="137"/>
      <c r="D2" s="137"/>
      <c r="E2" s="137"/>
      <c r="F2" s="137"/>
      <c r="G2" s="138"/>
      <c r="H2" s="85"/>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row>
    <row r="3" spans="1:249" s="89" customFormat="1" ht="22.5" customHeight="1">
      <c r="A3" s="139" t="s">
        <v>0</v>
      </c>
      <c r="B3" s="140"/>
      <c r="C3" s="140"/>
      <c r="D3" s="140"/>
      <c r="E3" s="140"/>
      <c r="F3" s="140"/>
      <c r="G3" s="141"/>
      <c r="H3" s="85"/>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row>
    <row r="4" spans="1:249" s="6" customFormat="1" ht="22.5" customHeight="1">
      <c r="A4" s="7" t="s">
        <v>3</v>
      </c>
      <c r="B4" s="8" t="s">
        <v>4</v>
      </c>
      <c r="C4" s="82">
        <v>1204520</v>
      </c>
      <c r="D4" s="83">
        <v>525636</v>
      </c>
      <c r="E4" s="83">
        <v>315012.65</v>
      </c>
      <c r="F4" s="84">
        <f>SUM(E4/C4*100)</f>
        <v>26.152546242486636</v>
      </c>
      <c r="G4" s="84">
        <f>SUM(E4/D4*100)</f>
        <v>59.92980884109917</v>
      </c>
      <c r="H4" s="44"/>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row>
    <row r="5" spans="1:249" s="6" customFormat="1" ht="18.75">
      <c r="A5" s="11" t="s">
        <v>5</v>
      </c>
      <c r="B5" s="12" t="s">
        <v>6</v>
      </c>
      <c r="C5" s="13">
        <f>SUM(C6:C12)</f>
        <v>57226293</v>
      </c>
      <c r="D5" s="13">
        <f>SUM(D6:D12)</f>
        <v>21764454</v>
      </c>
      <c r="E5" s="13">
        <f>SUM(E6:E12)</f>
        <v>17660913.96</v>
      </c>
      <c r="F5" s="10">
        <f aca="true" t="shared" si="0" ref="F5:F54">SUM(E5/C5*100)</f>
        <v>30.861537650184683</v>
      </c>
      <c r="G5" s="10">
        <f aca="true" t="shared" si="1" ref="G5:G64">SUM(E5/D5*100)</f>
        <v>81.14567891296515</v>
      </c>
      <c r="H5" s="44"/>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row>
    <row r="6" spans="1:249" s="6" customFormat="1" ht="37.5">
      <c r="A6" s="14" t="s">
        <v>7</v>
      </c>
      <c r="B6" s="96" t="s">
        <v>205</v>
      </c>
      <c r="C6" s="81">
        <v>54435773</v>
      </c>
      <c r="D6" s="16">
        <v>20934807</v>
      </c>
      <c r="E6" s="16">
        <v>17004250.07</v>
      </c>
      <c r="F6" s="27">
        <f t="shared" si="0"/>
        <v>31.237271251755715</v>
      </c>
      <c r="G6" s="27">
        <f t="shared" si="1"/>
        <v>81.22477589595167</v>
      </c>
      <c r="H6" s="44"/>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row>
    <row r="7" spans="1:249" s="6" customFormat="1" ht="18.75">
      <c r="A7" s="14" t="s">
        <v>8</v>
      </c>
      <c r="B7" s="96" t="s">
        <v>206</v>
      </c>
      <c r="C7" s="81">
        <v>579200</v>
      </c>
      <c r="D7" s="16">
        <v>135700</v>
      </c>
      <c r="E7" s="16">
        <v>132614.96</v>
      </c>
      <c r="F7" s="27">
        <f aca="true" t="shared" si="2" ref="F7:F12">SUM(E7/C7*100)</f>
        <v>22.896229281767955</v>
      </c>
      <c r="G7" s="27">
        <f aca="true" t="shared" si="3" ref="G7:G12">SUM(E7/D7*100)</f>
        <v>97.72657332350774</v>
      </c>
      <c r="H7" s="44"/>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row>
    <row r="8" spans="1:249" s="6" customFormat="1" ht="18.75" customHeight="1">
      <c r="A8" s="14" t="s">
        <v>9</v>
      </c>
      <c r="B8" s="96" t="s">
        <v>10</v>
      </c>
      <c r="C8" s="81">
        <v>954500</v>
      </c>
      <c r="D8" s="16">
        <v>222971</v>
      </c>
      <c r="E8" s="16">
        <v>176690.66</v>
      </c>
      <c r="F8" s="27">
        <f t="shared" si="2"/>
        <v>18.51133158721844</v>
      </c>
      <c r="G8" s="27">
        <f t="shared" si="3"/>
        <v>79.24378506621937</v>
      </c>
      <c r="H8" s="44"/>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row>
    <row r="9" spans="1:249" s="6" customFormat="1" ht="18.75">
      <c r="A9" s="14" t="s">
        <v>11</v>
      </c>
      <c r="B9" s="96" t="s">
        <v>207</v>
      </c>
      <c r="C9" s="81">
        <v>629220</v>
      </c>
      <c r="D9" s="16">
        <v>228047</v>
      </c>
      <c r="E9" s="16">
        <v>168826.05</v>
      </c>
      <c r="F9" s="27">
        <f t="shared" si="2"/>
        <v>26.83100505387623</v>
      </c>
      <c r="G9" s="27">
        <f t="shared" si="3"/>
        <v>74.03125232956363</v>
      </c>
      <c r="H9" s="44"/>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row>
    <row r="10" spans="1:249" s="6" customFormat="1" ht="18.75">
      <c r="A10" s="14" t="s">
        <v>12</v>
      </c>
      <c r="B10" s="96" t="s">
        <v>208</v>
      </c>
      <c r="C10" s="81">
        <v>388380</v>
      </c>
      <c r="D10" s="16">
        <v>170484</v>
      </c>
      <c r="E10" s="16">
        <v>127846.91</v>
      </c>
      <c r="F10" s="27">
        <f t="shared" si="2"/>
        <v>32.91799526237191</v>
      </c>
      <c r="G10" s="27">
        <f t="shared" si="3"/>
        <v>74.99056216419136</v>
      </c>
      <c r="H10" s="44"/>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row>
    <row r="11" spans="1:249" s="6" customFormat="1" ht="18.75">
      <c r="A11" s="14" t="s">
        <v>13</v>
      </c>
      <c r="B11" s="96" t="s">
        <v>14</v>
      </c>
      <c r="C11" s="81">
        <v>204830</v>
      </c>
      <c r="D11" s="16">
        <v>63395</v>
      </c>
      <c r="E11" s="16">
        <v>50685.31</v>
      </c>
      <c r="F11" s="27">
        <f t="shared" si="2"/>
        <v>24.745061758531463</v>
      </c>
      <c r="G11" s="27">
        <f t="shared" si="3"/>
        <v>79.95158924205379</v>
      </c>
      <c r="H11" s="44"/>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row>
    <row r="12" spans="1:249" s="6" customFormat="1" ht="37.5">
      <c r="A12" s="14" t="s">
        <v>15</v>
      </c>
      <c r="B12" s="96" t="s">
        <v>209</v>
      </c>
      <c r="C12" s="81">
        <v>34390</v>
      </c>
      <c r="D12" s="16">
        <v>9050</v>
      </c>
      <c r="E12" s="16">
        <v>0</v>
      </c>
      <c r="F12" s="27">
        <f t="shared" si="2"/>
        <v>0</v>
      </c>
      <c r="G12" s="27">
        <f t="shared" si="3"/>
        <v>0</v>
      </c>
      <c r="H12" s="44"/>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row>
    <row r="13" spans="1:249" s="6" customFormat="1" ht="22.5" customHeight="1">
      <c r="A13" s="11" t="s">
        <v>16</v>
      </c>
      <c r="B13" s="12" t="s">
        <v>17</v>
      </c>
      <c r="C13" s="13">
        <f>SUM(C14:C17)</f>
        <v>30414000</v>
      </c>
      <c r="D13" s="13">
        <f>SUM(D14:D17)</f>
        <v>13672596</v>
      </c>
      <c r="E13" s="13">
        <f>SUM(E14:E17)</f>
        <v>10412780.46</v>
      </c>
      <c r="F13" s="10">
        <f t="shared" si="0"/>
        <v>34.236800355099625</v>
      </c>
      <c r="G13" s="10">
        <f t="shared" si="1"/>
        <v>76.15803509443269</v>
      </c>
      <c r="H13" s="44"/>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row>
    <row r="14" spans="1:249" s="6" customFormat="1" ht="21" customHeight="1">
      <c r="A14" s="14" t="s">
        <v>18</v>
      </c>
      <c r="B14" s="15" t="s">
        <v>19</v>
      </c>
      <c r="C14" s="81">
        <v>20024687</v>
      </c>
      <c r="D14" s="16">
        <v>10140993</v>
      </c>
      <c r="E14" s="16">
        <v>7697663.96</v>
      </c>
      <c r="F14" s="27">
        <f t="shared" si="0"/>
        <v>38.44087031173071</v>
      </c>
      <c r="G14" s="27">
        <f t="shared" si="1"/>
        <v>75.90641232076582</v>
      </c>
      <c r="H14" s="44"/>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row>
    <row r="15" spans="1:249" s="6" customFormat="1" ht="21" customHeight="1">
      <c r="A15" s="14" t="s">
        <v>204</v>
      </c>
      <c r="B15" s="96" t="s">
        <v>210</v>
      </c>
      <c r="C15" s="81">
        <v>9733713</v>
      </c>
      <c r="D15" s="16">
        <v>3366503</v>
      </c>
      <c r="E15" s="16">
        <v>2551128.12</v>
      </c>
      <c r="F15" s="27">
        <f t="shared" si="0"/>
        <v>26.209198072719015</v>
      </c>
      <c r="G15" s="27">
        <f t="shared" si="1"/>
        <v>75.77976671935241</v>
      </c>
      <c r="H15" s="44"/>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row>
    <row r="16" spans="1:249" s="6" customFormat="1" ht="21" customHeight="1">
      <c r="A16" s="14" t="s">
        <v>20</v>
      </c>
      <c r="B16" s="15" t="s">
        <v>21</v>
      </c>
      <c r="C16" s="81">
        <v>25000</v>
      </c>
      <c r="D16" s="16">
        <v>7000</v>
      </c>
      <c r="E16" s="16">
        <v>7000</v>
      </c>
      <c r="F16" s="27">
        <f t="shared" si="0"/>
        <v>28.000000000000004</v>
      </c>
      <c r="G16" s="27">
        <f t="shared" si="1"/>
        <v>100</v>
      </c>
      <c r="H16" s="44"/>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row>
    <row r="17" spans="1:249" s="6" customFormat="1" ht="21" customHeight="1">
      <c r="A17" s="14" t="s">
        <v>22</v>
      </c>
      <c r="B17" s="15" t="s">
        <v>23</v>
      </c>
      <c r="C17" s="81">
        <v>630600</v>
      </c>
      <c r="D17" s="16">
        <v>158100</v>
      </c>
      <c r="E17" s="16">
        <v>156988.38</v>
      </c>
      <c r="F17" s="27">
        <f t="shared" si="0"/>
        <v>24.895080875356804</v>
      </c>
      <c r="G17" s="27">
        <f t="shared" si="1"/>
        <v>99.2968880455408</v>
      </c>
      <c r="H17" s="44"/>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row>
    <row r="18" spans="1:249" s="6" customFormat="1" ht="18.75" customHeight="1">
      <c r="A18" s="11" t="s">
        <v>24</v>
      </c>
      <c r="B18" s="12" t="s">
        <v>25</v>
      </c>
      <c r="C18" s="13">
        <f>SUM(C19:C54)</f>
        <v>70909700</v>
      </c>
      <c r="D18" s="13">
        <f>SUM(D19:D54)</f>
        <v>20239206.46</v>
      </c>
      <c r="E18" s="13">
        <f>SUM(E19:E54)</f>
        <v>18198567.669999998</v>
      </c>
      <c r="F18" s="10">
        <f t="shared" si="0"/>
        <v>25.664426263261582</v>
      </c>
      <c r="G18" s="10">
        <f t="shared" si="1"/>
        <v>89.91739723574122</v>
      </c>
      <c r="H18" s="44"/>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row>
    <row r="19" spans="1:249" s="6" customFormat="1" ht="35.25" customHeight="1">
      <c r="A19" s="14" t="s">
        <v>26</v>
      </c>
      <c r="B19" s="17" t="s">
        <v>27</v>
      </c>
      <c r="C19" s="81">
        <v>5545000</v>
      </c>
      <c r="D19" s="16">
        <v>2286707.02</v>
      </c>
      <c r="E19" s="16">
        <v>2117695.89</v>
      </c>
      <c r="F19" s="27">
        <f t="shared" si="0"/>
        <v>38.19108908926962</v>
      </c>
      <c r="G19" s="27">
        <f t="shared" si="1"/>
        <v>92.60897314252354</v>
      </c>
      <c r="H19" s="44"/>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row>
    <row r="20" spans="1:249" s="6" customFormat="1" ht="42" customHeight="1">
      <c r="A20" s="18" t="s">
        <v>28</v>
      </c>
      <c r="B20" s="19" t="s">
        <v>29</v>
      </c>
      <c r="C20" s="81">
        <v>578600</v>
      </c>
      <c r="D20" s="20">
        <v>81465</v>
      </c>
      <c r="E20" s="20">
        <v>51461.26</v>
      </c>
      <c r="F20" s="27">
        <f t="shared" si="0"/>
        <v>8.894099550639476</v>
      </c>
      <c r="G20" s="27">
        <f t="shared" si="1"/>
        <v>63.16977843245566</v>
      </c>
      <c r="H20" s="44"/>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row>
    <row r="21" spans="1:249" s="22" customFormat="1" ht="37.5">
      <c r="A21" s="14" t="s">
        <v>30</v>
      </c>
      <c r="B21" s="21" t="s">
        <v>31</v>
      </c>
      <c r="C21" s="81">
        <v>100000</v>
      </c>
      <c r="D21" s="16"/>
      <c r="E21" s="16"/>
      <c r="F21" s="27">
        <f t="shared" si="0"/>
        <v>0</v>
      </c>
      <c r="G21" s="27">
        <v>0</v>
      </c>
      <c r="H21" s="44"/>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row>
    <row r="22" spans="1:249" s="22" customFormat="1" ht="225.75" customHeight="1">
      <c r="A22" s="14" t="s">
        <v>32</v>
      </c>
      <c r="B22" s="23" t="s">
        <v>33</v>
      </c>
      <c r="C22" s="90">
        <v>402000</v>
      </c>
      <c r="D22" s="16">
        <v>229006.37</v>
      </c>
      <c r="E22" s="16">
        <v>208230.27</v>
      </c>
      <c r="F22" s="27">
        <f t="shared" si="0"/>
        <v>51.798574626865665</v>
      </c>
      <c r="G22" s="27">
        <f t="shared" si="1"/>
        <v>90.92771960884755</v>
      </c>
      <c r="H22" s="44"/>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row>
    <row r="23" spans="1:249" s="6" customFormat="1" ht="57" customHeight="1">
      <c r="A23" s="24" t="s">
        <v>34</v>
      </c>
      <c r="B23" s="25" t="s">
        <v>35</v>
      </c>
      <c r="C23" s="90">
        <v>4600</v>
      </c>
      <c r="D23" s="26">
        <v>4050</v>
      </c>
      <c r="E23" s="26">
        <v>0</v>
      </c>
      <c r="F23" s="27">
        <f t="shared" si="0"/>
        <v>0</v>
      </c>
      <c r="G23" s="27">
        <f t="shared" si="1"/>
        <v>0</v>
      </c>
      <c r="H23" s="44"/>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row>
    <row r="24" spans="1:249" s="6" customFormat="1" ht="38.25" customHeight="1">
      <c r="A24" s="18" t="s">
        <v>36</v>
      </c>
      <c r="B24" s="19" t="s">
        <v>37</v>
      </c>
      <c r="C24" s="81">
        <v>885000</v>
      </c>
      <c r="D24" s="20">
        <v>546000</v>
      </c>
      <c r="E24" s="20">
        <v>535251.76</v>
      </c>
      <c r="F24" s="27">
        <f t="shared" si="0"/>
        <v>60.48042485875706</v>
      </c>
      <c r="G24" s="27">
        <f t="shared" si="1"/>
        <v>98.03145787545787</v>
      </c>
      <c r="H24" s="44"/>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row>
    <row r="25" spans="1:249" s="6" customFormat="1" ht="41.25" customHeight="1">
      <c r="A25" s="14" t="s">
        <v>38</v>
      </c>
      <c r="B25" s="21" t="s">
        <v>39</v>
      </c>
      <c r="C25" s="81">
        <v>556600</v>
      </c>
      <c r="D25" s="16">
        <v>116590.22</v>
      </c>
      <c r="E25" s="16">
        <v>114791.24</v>
      </c>
      <c r="F25" s="27">
        <f t="shared" si="0"/>
        <v>20.623650736615165</v>
      </c>
      <c r="G25" s="27">
        <f t="shared" si="1"/>
        <v>98.457006085073</v>
      </c>
      <c r="H25" s="44"/>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row>
    <row r="26" spans="1:249" s="6" customFormat="1" ht="20.25" customHeight="1">
      <c r="A26" s="18" t="s">
        <v>40</v>
      </c>
      <c r="B26" s="19" t="s">
        <v>41</v>
      </c>
      <c r="C26" s="81">
        <v>20000</v>
      </c>
      <c r="D26" s="20">
        <v>2471.1</v>
      </c>
      <c r="E26" s="20">
        <v>2471.1</v>
      </c>
      <c r="F26" s="27">
        <f t="shared" si="0"/>
        <v>12.3555</v>
      </c>
      <c r="G26" s="27">
        <f t="shared" si="1"/>
        <v>100</v>
      </c>
      <c r="H26" s="44"/>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row>
    <row r="27" spans="1:249" s="6" customFormat="1" ht="103.5" customHeight="1">
      <c r="A27" s="14" t="s">
        <v>42</v>
      </c>
      <c r="B27" s="23" t="s">
        <v>43</v>
      </c>
      <c r="C27" s="90">
        <v>703000</v>
      </c>
      <c r="D27" s="16">
        <v>468234.74</v>
      </c>
      <c r="E27" s="16">
        <v>463829.22</v>
      </c>
      <c r="F27" s="27">
        <f t="shared" si="0"/>
        <v>65.97855192034139</v>
      </c>
      <c r="G27" s="27">
        <f t="shared" si="1"/>
        <v>99.05912149961364</v>
      </c>
      <c r="H27" s="59">
        <v>3</v>
      </c>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row>
    <row r="28" spans="1:249" s="6" customFormat="1" ht="90" customHeight="1">
      <c r="A28" s="14" t="s">
        <v>44</v>
      </c>
      <c r="B28" s="23" t="s">
        <v>45</v>
      </c>
      <c r="C28" s="90">
        <v>55700</v>
      </c>
      <c r="D28" s="16">
        <v>25280</v>
      </c>
      <c r="E28" s="16">
        <v>10782.3</v>
      </c>
      <c r="F28" s="27">
        <f t="shared" si="0"/>
        <v>19.357809694793534</v>
      </c>
      <c r="G28" s="27">
        <f t="shared" si="1"/>
        <v>42.65150316455696</v>
      </c>
      <c r="H28" s="44"/>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row>
    <row r="29" spans="1:249" s="6" customFormat="1" ht="38.25" customHeight="1">
      <c r="A29" s="24" t="s">
        <v>46</v>
      </c>
      <c r="B29" s="28" t="s">
        <v>47</v>
      </c>
      <c r="C29" s="81">
        <v>345500</v>
      </c>
      <c r="D29" s="26">
        <v>75740</v>
      </c>
      <c r="E29" s="26">
        <v>68596.14</v>
      </c>
      <c r="F29" s="27">
        <f t="shared" si="0"/>
        <v>19.854164978292328</v>
      </c>
      <c r="G29" s="27">
        <f t="shared" si="1"/>
        <v>90.56791655664114</v>
      </c>
      <c r="H29" s="44"/>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row>
    <row r="30" spans="1:249" s="6" customFormat="1" ht="24.75" customHeight="1">
      <c r="A30" s="24" t="s">
        <v>48</v>
      </c>
      <c r="B30" s="28" t="s">
        <v>49</v>
      </c>
      <c r="C30" s="81">
        <v>240000</v>
      </c>
      <c r="D30" s="26">
        <v>55417</v>
      </c>
      <c r="E30" s="26">
        <v>32473.04</v>
      </c>
      <c r="F30" s="27">
        <f t="shared" si="0"/>
        <v>13.530433333333333</v>
      </c>
      <c r="G30" s="27">
        <f t="shared" si="1"/>
        <v>58.597614450439394</v>
      </c>
      <c r="H30" s="44"/>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row>
    <row r="31" spans="1:249" s="6" customFormat="1" ht="24.75" customHeight="1">
      <c r="A31" s="24" t="s">
        <v>50</v>
      </c>
      <c r="B31" s="28" t="s">
        <v>51</v>
      </c>
      <c r="C31" s="81">
        <v>435000</v>
      </c>
      <c r="D31" s="26">
        <v>246900</v>
      </c>
      <c r="E31" s="26">
        <v>228651.02</v>
      </c>
      <c r="F31" s="27">
        <f t="shared" si="0"/>
        <v>52.56345287356322</v>
      </c>
      <c r="G31" s="27">
        <f t="shared" si="1"/>
        <v>92.60875658161198</v>
      </c>
      <c r="H31" s="44"/>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row>
    <row r="32" spans="1:249" s="6" customFormat="1" ht="24.75" customHeight="1">
      <c r="A32" s="24" t="s">
        <v>52</v>
      </c>
      <c r="B32" s="28" t="s">
        <v>53</v>
      </c>
      <c r="C32" s="81">
        <v>67100</v>
      </c>
      <c r="D32" s="26">
        <v>15590</v>
      </c>
      <c r="E32" s="26">
        <v>5128.76</v>
      </c>
      <c r="F32" s="27">
        <f t="shared" si="0"/>
        <v>7.643457526080477</v>
      </c>
      <c r="G32" s="27">
        <f t="shared" si="1"/>
        <v>32.89775497113535</v>
      </c>
      <c r="H32" s="44"/>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c r="IJ32" s="46"/>
      <c r="IK32" s="46"/>
      <c r="IL32" s="46"/>
      <c r="IM32" s="46"/>
      <c r="IN32" s="46"/>
      <c r="IO32" s="46"/>
    </row>
    <row r="33" spans="1:249" s="6" customFormat="1" ht="24.75" customHeight="1">
      <c r="A33" s="24" t="s">
        <v>54</v>
      </c>
      <c r="B33" s="25" t="s">
        <v>55</v>
      </c>
      <c r="C33" s="81">
        <v>406000</v>
      </c>
      <c r="D33" s="26">
        <v>121550</v>
      </c>
      <c r="E33" s="26">
        <v>71046.01</v>
      </c>
      <c r="F33" s="27">
        <f t="shared" si="0"/>
        <v>17.49901724137931</v>
      </c>
      <c r="G33" s="27">
        <f t="shared" si="1"/>
        <v>58.45002879473468</v>
      </c>
      <c r="H33" s="44"/>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c r="IG33" s="46"/>
      <c r="IH33" s="46"/>
      <c r="II33" s="46"/>
      <c r="IJ33" s="46"/>
      <c r="IK33" s="46"/>
      <c r="IL33" s="46"/>
      <c r="IM33" s="46"/>
      <c r="IN33" s="46"/>
      <c r="IO33" s="46"/>
    </row>
    <row r="34" spans="1:249" s="6" customFormat="1" ht="24.75" customHeight="1">
      <c r="A34" s="24" t="s">
        <v>56</v>
      </c>
      <c r="B34" s="25" t="s">
        <v>57</v>
      </c>
      <c r="C34" s="81">
        <v>7020000</v>
      </c>
      <c r="D34" s="26">
        <v>1821130</v>
      </c>
      <c r="E34" s="26">
        <v>1648403.22</v>
      </c>
      <c r="F34" s="27">
        <f t="shared" si="0"/>
        <v>23.48152735042735</v>
      </c>
      <c r="G34" s="27">
        <f t="shared" si="1"/>
        <v>90.51540636857337</v>
      </c>
      <c r="H34" s="44"/>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c r="ID34" s="46"/>
      <c r="IE34" s="46"/>
      <c r="IF34" s="46"/>
      <c r="IG34" s="46"/>
      <c r="IH34" s="46"/>
      <c r="II34" s="46"/>
      <c r="IJ34" s="46"/>
      <c r="IK34" s="46"/>
      <c r="IL34" s="46"/>
      <c r="IM34" s="46"/>
      <c r="IN34" s="46"/>
      <c r="IO34" s="46"/>
    </row>
    <row r="35" spans="1:249" s="6" customFormat="1" ht="24.75" customHeight="1">
      <c r="A35" s="24" t="s">
        <v>58</v>
      </c>
      <c r="B35" s="25" t="s">
        <v>59</v>
      </c>
      <c r="C35" s="81">
        <v>21936200</v>
      </c>
      <c r="D35" s="26">
        <v>5433970</v>
      </c>
      <c r="E35" s="26">
        <v>4674940.18</v>
      </c>
      <c r="F35" s="27">
        <f t="shared" si="0"/>
        <v>21.311531532352912</v>
      </c>
      <c r="G35" s="27">
        <f t="shared" si="1"/>
        <v>86.03176278117104</v>
      </c>
      <c r="H35" s="44"/>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c r="IB35" s="46"/>
      <c r="IC35" s="46"/>
      <c r="ID35" s="46"/>
      <c r="IE35" s="46"/>
      <c r="IF35" s="46"/>
      <c r="IG35" s="46"/>
      <c r="IH35" s="46"/>
      <c r="II35" s="46"/>
      <c r="IJ35" s="46"/>
      <c r="IK35" s="46"/>
      <c r="IL35" s="46"/>
      <c r="IM35" s="46"/>
      <c r="IN35" s="46"/>
      <c r="IO35" s="46"/>
    </row>
    <row r="36" spans="1:249" s="6" customFormat="1" ht="24.75" customHeight="1">
      <c r="A36" s="24" t="s">
        <v>60</v>
      </c>
      <c r="B36" s="25" t="s">
        <v>61</v>
      </c>
      <c r="C36" s="81">
        <v>2520000</v>
      </c>
      <c r="D36" s="26">
        <v>689980</v>
      </c>
      <c r="E36" s="26">
        <v>579672.23</v>
      </c>
      <c r="F36" s="27">
        <f t="shared" si="0"/>
        <v>23.002866269841267</v>
      </c>
      <c r="G36" s="27">
        <f t="shared" si="1"/>
        <v>84.01290327255863</v>
      </c>
      <c r="H36" s="44"/>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c r="ID36" s="46"/>
      <c r="IE36" s="46"/>
      <c r="IF36" s="46"/>
      <c r="IG36" s="46"/>
      <c r="IH36" s="46"/>
      <c r="II36" s="46"/>
      <c r="IJ36" s="46"/>
      <c r="IK36" s="46"/>
      <c r="IL36" s="46"/>
      <c r="IM36" s="46"/>
      <c r="IN36" s="46"/>
      <c r="IO36" s="46"/>
    </row>
    <row r="37" spans="1:249" s="6" customFormat="1" ht="24.75" customHeight="1">
      <c r="A37" s="24" t="s">
        <v>62</v>
      </c>
      <c r="B37" s="25" t="s">
        <v>63</v>
      </c>
      <c r="C37" s="81">
        <v>4488000</v>
      </c>
      <c r="D37" s="26">
        <v>1085840</v>
      </c>
      <c r="E37" s="26">
        <v>1004454.18</v>
      </c>
      <c r="F37" s="27">
        <f t="shared" si="0"/>
        <v>22.380886363636364</v>
      </c>
      <c r="G37" s="27">
        <f t="shared" si="1"/>
        <v>92.5048054962057</v>
      </c>
      <c r="H37" s="44"/>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c r="IO37" s="46"/>
    </row>
    <row r="38" spans="1:249" s="6" customFormat="1" ht="19.5" customHeight="1">
      <c r="A38" s="24" t="s">
        <v>64</v>
      </c>
      <c r="B38" s="25" t="s">
        <v>65</v>
      </c>
      <c r="C38" s="81">
        <v>763200</v>
      </c>
      <c r="D38" s="26">
        <v>210160</v>
      </c>
      <c r="E38" s="26">
        <v>181348.2</v>
      </c>
      <c r="F38" s="27">
        <f t="shared" si="0"/>
        <v>23.761556603773588</v>
      </c>
      <c r="G38" s="27">
        <f t="shared" si="1"/>
        <v>86.29054054054055</v>
      </c>
      <c r="H38" s="44"/>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c r="ID38" s="46"/>
      <c r="IE38" s="46"/>
      <c r="IF38" s="46"/>
      <c r="IG38" s="46"/>
      <c r="IH38" s="46"/>
      <c r="II38" s="46"/>
      <c r="IJ38" s="46"/>
      <c r="IK38" s="46"/>
      <c r="IL38" s="46"/>
      <c r="IM38" s="46"/>
      <c r="IN38" s="46"/>
      <c r="IO38" s="46"/>
    </row>
    <row r="39" spans="1:249" s="6" customFormat="1" ht="19.5" customHeight="1">
      <c r="A39" s="24" t="s">
        <v>66</v>
      </c>
      <c r="B39" s="25" t="s">
        <v>67</v>
      </c>
      <c r="C39" s="81">
        <v>57600</v>
      </c>
      <c r="D39" s="26">
        <v>12210</v>
      </c>
      <c r="E39" s="26">
        <v>9462.51</v>
      </c>
      <c r="F39" s="27">
        <f t="shared" si="0"/>
        <v>16.427968749999998</v>
      </c>
      <c r="G39" s="27">
        <f t="shared" si="1"/>
        <v>77.4980343980344</v>
      </c>
      <c r="H39" s="44"/>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c r="IC39" s="46"/>
      <c r="ID39" s="46"/>
      <c r="IE39" s="46"/>
      <c r="IF39" s="46"/>
      <c r="IG39" s="46"/>
      <c r="IH39" s="46"/>
      <c r="II39" s="46"/>
      <c r="IJ39" s="46"/>
      <c r="IK39" s="46"/>
      <c r="IL39" s="46"/>
      <c r="IM39" s="46"/>
      <c r="IN39" s="46"/>
      <c r="IO39" s="46"/>
    </row>
    <row r="40" spans="1:249" s="6" customFormat="1" ht="19.5" customHeight="1">
      <c r="A40" s="24" t="s">
        <v>68</v>
      </c>
      <c r="B40" s="25" t="s">
        <v>69</v>
      </c>
      <c r="C40" s="81">
        <v>7200000</v>
      </c>
      <c r="D40" s="26">
        <v>1355510</v>
      </c>
      <c r="E40" s="26">
        <v>1310681.28</v>
      </c>
      <c r="F40" s="27">
        <f t="shared" si="0"/>
        <v>18.203906666666665</v>
      </c>
      <c r="G40" s="27">
        <f t="shared" si="1"/>
        <v>96.6928521368341</v>
      </c>
      <c r="H40" s="44"/>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c r="ID40" s="46"/>
      <c r="IE40" s="46"/>
      <c r="IF40" s="46"/>
      <c r="IG40" s="46"/>
      <c r="IH40" s="46"/>
      <c r="II40" s="46"/>
      <c r="IJ40" s="46"/>
      <c r="IK40" s="46"/>
      <c r="IL40" s="46"/>
      <c r="IM40" s="46"/>
      <c r="IN40" s="46"/>
      <c r="IO40" s="46"/>
    </row>
    <row r="41" spans="1:249" s="6" customFormat="1" ht="21" customHeight="1">
      <c r="A41" s="24" t="s">
        <v>70</v>
      </c>
      <c r="B41" s="25" t="s">
        <v>71</v>
      </c>
      <c r="C41" s="81">
        <v>2660800</v>
      </c>
      <c r="D41" s="26">
        <v>1703101.87</v>
      </c>
      <c r="E41" s="26">
        <v>1585291.77</v>
      </c>
      <c r="F41" s="27">
        <f t="shared" si="0"/>
        <v>59.57951631088394</v>
      </c>
      <c r="G41" s="27">
        <f t="shared" si="1"/>
        <v>93.08261578034671</v>
      </c>
      <c r="H41" s="44"/>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c r="ID41" s="46"/>
      <c r="IE41" s="46"/>
      <c r="IF41" s="46"/>
      <c r="IG41" s="46"/>
      <c r="IH41" s="46"/>
      <c r="II41" s="46"/>
      <c r="IJ41" s="46"/>
      <c r="IK41" s="46"/>
      <c r="IL41" s="46"/>
      <c r="IM41" s="46"/>
      <c r="IN41" s="46"/>
      <c r="IO41" s="46"/>
    </row>
    <row r="42" spans="1:249" s="6" customFormat="1" ht="36.75" customHeight="1">
      <c r="A42" s="24" t="s">
        <v>72</v>
      </c>
      <c r="B42" s="25" t="s">
        <v>73</v>
      </c>
      <c r="C42" s="81">
        <v>671800</v>
      </c>
      <c r="D42" s="26">
        <v>52664.78</v>
      </c>
      <c r="E42" s="26">
        <v>26775.36</v>
      </c>
      <c r="F42" s="27">
        <f t="shared" si="0"/>
        <v>3.9856147662994936</v>
      </c>
      <c r="G42" s="27">
        <f t="shared" si="1"/>
        <v>50.84111240946986</v>
      </c>
      <c r="H42" s="44"/>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c r="HX42" s="46"/>
      <c r="HY42" s="46"/>
      <c r="HZ42" s="46"/>
      <c r="IA42" s="46"/>
      <c r="IB42" s="46"/>
      <c r="IC42" s="46"/>
      <c r="ID42" s="46"/>
      <c r="IE42" s="46"/>
      <c r="IF42" s="46"/>
      <c r="IG42" s="46"/>
      <c r="IH42" s="46"/>
      <c r="II42" s="46"/>
      <c r="IJ42" s="46"/>
      <c r="IK42" s="46"/>
      <c r="IL42" s="46"/>
      <c r="IM42" s="46"/>
      <c r="IN42" s="46"/>
      <c r="IO42" s="46"/>
    </row>
    <row r="43" spans="1:249" s="6" customFormat="1" ht="24.75" customHeight="1">
      <c r="A43" s="24" t="s">
        <v>74</v>
      </c>
      <c r="B43" s="25" t="s">
        <v>75</v>
      </c>
      <c r="C43" s="81">
        <v>30000</v>
      </c>
      <c r="D43" s="26">
        <v>6912</v>
      </c>
      <c r="E43" s="26">
        <v>6800</v>
      </c>
      <c r="F43" s="27">
        <f t="shared" si="0"/>
        <v>22.666666666666664</v>
      </c>
      <c r="G43" s="27">
        <f t="shared" si="1"/>
        <v>98.37962962962963</v>
      </c>
      <c r="H43" s="44"/>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c r="HG43" s="46"/>
      <c r="HH43" s="46"/>
      <c r="HI43" s="46"/>
      <c r="HJ43" s="46"/>
      <c r="HK43" s="46"/>
      <c r="HL43" s="46"/>
      <c r="HM43" s="46"/>
      <c r="HN43" s="46"/>
      <c r="HO43" s="46"/>
      <c r="HP43" s="46"/>
      <c r="HQ43" s="46"/>
      <c r="HR43" s="46"/>
      <c r="HS43" s="46"/>
      <c r="HT43" s="46"/>
      <c r="HU43" s="46"/>
      <c r="HV43" s="46"/>
      <c r="HW43" s="46"/>
      <c r="HX43" s="46"/>
      <c r="HY43" s="46"/>
      <c r="HZ43" s="46"/>
      <c r="IA43" s="46"/>
      <c r="IB43" s="46"/>
      <c r="IC43" s="46"/>
      <c r="ID43" s="46"/>
      <c r="IE43" s="46"/>
      <c r="IF43" s="46"/>
      <c r="IG43" s="46"/>
      <c r="IH43" s="46"/>
      <c r="II43" s="46"/>
      <c r="IJ43" s="46"/>
      <c r="IK43" s="46"/>
      <c r="IL43" s="46"/>
      <c r="IM43" s="46"/>
      <c r="IN43" s="46"/>
      <c r="IO43" s="46"/>
    </row>
    <row r="44" spans="1:249" s="6" customFormat="1" ht="24.75" customHeight="1">
      <c r="A44" s="24" t="s">
        <v>76</v>
      </c>
      <c r="B44" s="25" t="s">
        <v>77</v>
      </c>
      <c r="C44" s="81">
        <v>46700</v>
      </c>
      <c r="D44" s="26">
        <v>5850</v>
      </c>
      <c r="E44" s="26"/>
      <c r="F44" s="27">
        <f t="shared" si="0"/>
        <v>0</v>
      </c>
      <c r="G44" s="27">
        <f t="shared" si="1"/>
        <v>0</v>
      </c>
      <c r="H44" s="44"/>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c r="IN44" s="46"/>
      <c r="IO44" s="46"/>
    </row>
    <row r="45" spans="1:249" s="6" customFormat="1" ht="24.75" customHeight="1">
      <c r="A45" s="24" t="s">
        <v>78</v>
      </c>
      <c r="B45" s="25" t="s">
        <v>79</v>
      </c>
      <c r="C45" s="81">
        <v>30000</v>
      </c>
      <c r="D45" s="26">
        <v>10531.36</v>
      </c>
      <c r="E45" s="26"/>
      <c r="F45" s="27">
        <f t="shared" si="0"/>
        <v>0</v>
      </c>
      <c r="G45" s="27">
        <f t="shared" si="1"/>
        <v>0</v>
      </c>
      <c r="H45" s="44"/>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c r="HZ45" s="46"/>
      <c r="IA45" s="46"/>
      <c r="IB45" s="46"/>
      <c r="IC45" s="46"/>
      <c r="ID45" s="46"/>
      <c r="IE45" s="46"/>
      <c r="IF45" s="46"/>
      <c r="IG45" s="46"/>
      <c r="IH45" s="46"/>
      <c r="II45" s="46"/>
      <c r="IJ45" s="46"/>
      <c r="IK45" s="46"/>
      <c r="IL45" s="46"/>
      <c r="IM45" s="46"/>
      <c r="IN45" s="46"/>
      <c r="IO45" s="46"/>
    </row>
    <row r="46" spans="1:249" s="6" customFormat="1" ht="24.75" customHeight="1">
      <c r="A46" s="24" t="s">
        <v>80</v>
      </c>
      <c r="B46" s="25" t="s">
        <v>81</v>
      </c>
      <c r="C46" s="81">
        <v>1064400</v>
      </c>
      <c r="D46" s="26">
        <v>231484</v>
      </c>
      <c r="E46" s="26">
        <v>226196.54</v>
      </c>
      <c r="F46" s="27">
        <f t="shared" si="0"/>
        <v>21.25108417888012</v>
      </c>
      <c r="G46" s="27">
        <f t="shared" si="1"/>
        <v>97.71584213163761</v>
      </c>
      <c r="H46" s="44"/>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W46" s="46"/>
      <c r="GX46" s="46"/>
      <c r="GY46" s="46"/>
      <c r="GZ46" s="46"/>
      <c r="HA46" s="46"/>
      <c r="HB46" s="46"/>
      <c r="HC46" s="46"/>
      <c r="HD46" s="46"/>
      <c r="HE46" s="46"/>
      <c r="HF46" s="46"/>
      <c r="HG46" s="46"/>
      <c r="HH46" s="46"/>
      <c r="HI46" s="46"/>
      <c r="HJ46" s="46"/>
      <c r="HK46" s="46"/>
      <c r="HL46" s="46"/>
      <c r="HM46" s="46"/>
      <c r="HN46" s="46"/>
      <c r="HO46" s="46"/>
      <c r="HP46" s="46"/>
      <c r="HQ46" s="46"/>
      <c r="HR46" s="46"/>
      <c r="HS46" s="46"/>
      <c r="HT46" s="46"/>
      <c r="HU46" s="46"/>
      <c r="HV46" s="46"/>
      <c r="HW46" s="46"/>
      <c r="HX46" s="46"/>
      <c r="HY46" s="46"/>
      <c r="HZ46" s="46"/>
      <c r="IA46" s="46"/>
      <c r="IB46" s="46"/>
      <c r="IC46" s="46"/>
      <c r="ID46" s="46"/>
      <c r="IE46" s="46"/>
      <c r="IF46" s="46"/>
      <c r="IG46" s="46"/>
      <c r="IH46" s="46"/>
      <c r="II46" s="46"/>
      <c r="IJ46" s="46"/>
      <c r="IK46" s="46"/>
      <c r="IL46" s="46"/>
      <c r="IM46" s="46"/>
      <c r="IN46" s="46"/>
      <c r="IO46" s="46"/>
    </row>
    <row r="47" spans="1:249" s="6" customFormat="1" ht="24.75" customHeight="1">
      <c r="A47" s="24" t="s">
        <v>82</v>
      </c>
      <c r="B47" s="25" t="s">
        <v>83</v>
      </c>
      <c r="C47" s="81">
        <v>2000</v>
      </c>
      <c r="D47" s="26">
        <v>1000</v>
      </c>
      <c r="E47" s="26"/>
      <c r="F47" s="27">
        <f t="shared" si="0"/>
        <v>0</v>
      </c>
      <c r="G47" s="27">
        <f t="shared" si="1"/>
        <v>0</v>
      </c>
      <c r="H47" s="44"/>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c r="HZ47" s="46"/>
      <c r="IA47" s="46"/>
      <c r="IB47" s="46"/>
      <c r="IC47" s="46"/>
      <c r="ID47" s="46"/>
      <c r="IE47" s="46"/>
      <c r="IF47" s="46"/>
      <c r="IG47" s="46"/>
      <c r="IH47" s="46"/>
      <c r="II47" s="46"/>
      <c r="IJ47" s="46"/>
      <c r="IK47" s="46"/>
      <c r="IL47" s="46"/>
      <c r="IM47" s="46"/>
      <c r="IN47" s="46"/>
      <c r="IO47" s="46"/>
    </row>
    <row r="48" spans="1:249" s="6" customFormat="1" ht="26.25" customHeight="1">
      <c r="A48" s="24" t="s">
        <v>84</v>
      </c>
      <c r="B48" s="25" t="s">
        <v>85</v>
      </c>
      <c r="C48" s="81">
        <v>6500</v>
      </c>
      <c r="D48" s="26">
        <v>100</v>
      </c>
      <c r="E48" s="26"/>
      <c r="F48" s="27">
        <f t="shared" si="0"/>
        <v>0</v>
      </c>
      <c r="G48" s="27">
        <f t="shared" si="1"/>
        <v>0</v>
      </c>
      <c r="H48" s="44"/>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c r="IB48" s="46"/>
      <c r="IC48" s="46"/>
      <c r="ID48" s="46"/>
      <c r="IE48" s="46"/>
      <c r="IF48" s="46"/>
      <c r="IG48" s="46"/>
      <c r="IH48" s="46"/>
      <c r="II48" s="46"/>
      <c r="IJ48" s="46"/>
      <c r="IK48" s="46"/>
      <c r="IL48" s="46"/>
      <c r="IM48" s="46"/>
      <c r="IN48" s="46"/>
      <c r="IO48" s="46"/>
    </row>
    <row r="49" spans="1:249" s="6" customFormat="1" ht="24.75" customHeight="1">
      <c r="A49" s="24" t="s">
        <v>86</v>
      </c>
      <c r="B49" s="25" t="s">
        <v>87</v>
      </c>
      <c r="C49" s="81">
        <v>1900</v>
      </c>
      <c r="D49" s="26">
        <v>660</v>
      </c>
      <c r="E49" s="26"/>
      <c r="F49" s="27">
        <f t="shared" si="0"/>
        <v>0</v>
      </c>
      <c r="G49" s="27">
        <f t="shared" si="1"/>
        <v>0</v>
      </c>
      <c r="H49" s="44"/>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c r="FP49" s="46"/>
      <c r="FQ49" s="46"/>
      <c r="FR49" s="46"/>
      <c r="FS49" s="46"/>
      <c r="FT49" s="46"/>
      <c r="FU49" s="46"/>
      <c r="FV49" s="46"/>
      <c r="FW49" s="46"/>
      <c r="FX49" s="46"/>
      <c r="FY49" s="46"/>
      <c r="FZ49" s="46"/>
      <c r="GA49" s="46"/>
      <c r="GB49" s="46"/>
      <c r="GC49" s="46"/>
      <c r="GD49" s="46"/>
      <c r="GE49" s="46"/>
      <c r="GF49" s="46"/>
      <c r="GG49" s="46"/>
      <c r="GH49" s="46"/>
      <c r="GI49" s="46"/>
      <c r="GJ49" s="46"/>
      <c r="GK49" s="46"/>
      <c r="GL49" s="46"/>
      <c r="GM49" s="46"/>
      <c r="GN49" s="46"/>
      <c r="GO49" s="46"/>
      <c r="GP49" s="46"/>
      <c r="GQ49" s="46"/>
      <c r="GR49" s="46"/>
      <c r="GS49" s="46"/>
      <c r="GT49" s="46"/>
      <c r="GU49" s="46"/>
      <c r="GV49" s="46"/>
      <c r="GW49" s="46"/>
      <c r="GX49" s="46"/>
      <c r="GY49" s="46"/>
      <c r="GZ49" s="46"/>
      <c r="HA49" s="46"/>
      <c r="HB49" s="46"/>
      <c r="HC49" s="46"/>
      <c r="HD49" s="46"/>
      <c r="HE49" s="46"/>
      <c r="HF49" s="46"/>
      <c r="HG49" s="46"/>
      <c r="HH49" s="46"/>
      <c r="HI49" s="46"/>
      <c r="HJ49" s="46"/>
      <c r="HK49" s="46"/>
      <c r="HL49" s="46"/>
      <c r="HM49" s="46"/>
      <c r="HN49" s="46"/>
      <c r="HO49" s="46"/>
      <c r="HP49" s="46"/>
      <c r="HQ49" s="46"/>
      <c r="HR49" s="46"/>
      <c r="HS49" s="46"/>
      <c r="HT49" s="46"/>
      <c r="HU49" s="46"/>
      <c r="HV49" s="46"/>
      <c r="HW49" s="46"/>
      <c r="HX49" s="46"/>
      <c r="HY49" s="46"/>
      <c r="HZ49" s="46"/>
      <c r="IA49" s="46"/>
      <c r="IB49" s="46"/>
      <c r="IC49" s="46"/>
      <c r="ID49" s="46"/>
      <c r="IE49" s="46"/>
      <c r="IF49" s="46"/>
      <c r="IG49" s="46"/>
      <c r="IH49" s="46"/>
      <c r="II49" s="46"/>
      <c r="IJ49" s="46"/>
      <c r="IK49" s="46"/>
      <c r="IL49" s="46"/>
      <c r="IM49" s="46"/>
      <c r="IN49" s="46"/>
      <c r="IO49" s="46"/>
    </row>
    <row r="50" spans="1:249" s="6" customFormat="1" ht="23.25" customHeight="1">
      <c r="A50" s="24" t="s">
        <v>88</v>
      </c>
      <c r="B50" s="25" t="s">
        <v>89</v>
      </c>
      <c r="C50" s="81">
        <v>5400</v>
      </c>
      <c r="D50" s="26">
        <v>4262</v>
      </c>
      <c r="E50" s="26"/>
      <c r="F50" s="27">
        <f t="shared" si="0"/>
        <v>0</v>
      </c>
      <c r="G50" s="27">
        <f t="shared" si="1"/>
        <v>0</v>
      </c>
      <c r="H50" s="44"/>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c r="GF50" s="46"/>
      <c r="GG50" s="46"/>
      <c r="GH50" s="46"/>
      <c r="GI50" s="46"/>
      <c r="GJ50" s="46"/>
      <c r="GK50" s="46"/>
      <c r="GL50" s="46"/>
      <c r="GM50" s="46"/>
      <c r="GN50" s="46"/>
      <c r="GO50" s="46"/>
      <c r="GP50" s="46"/>
      <c r="GQ50" s="46"/>
      <c r="GR50" s="46"/>
      <c r="GS50" s="46"/>
      <c r="GT50" s="46"/>
      <c r="GU50" s="46"/>
      <c r="GV50" s="46"/>
      <c r="GW50" s="46"/>
      <c r="GX50" s="46"/>
      <c r="GY50" s="46"/>
      <c r="GZ50" s="46"/>
      <c r="HA50" s="46"/>
      <c r="HB50" s="46"/>
      <c r="HC50" s="46"/>
      <c r="HD50" s="46"/>
      <c r="HE50" s="46"/>
      <c r="HF50" s="46"/>
      <c r="HG50" s="46"/>
      <c r="HH50" s="46"/>
      <c r="HI50" s="46"/>
      <c r="HJ50" s="46"/>
      <c r="HK50" s="46"/>
      <c r="HL50" s="46"/>
      <c r="HM50" s="46"/>
      <c r="HN50" s="46"/>
      <c r="HO50" s="46"/>
      <c r="HP50" s="46"/>
      <c r="HQ50" s="46"/>
      <c r="HR50" s="46"/>
      <c r="HS50" s="46"/>
      <c r="HT50" s="46"/>
      <c r="HU50" s="46"/>
      <c r="HV50" s="46"/>
      <c r="HW50" s="46"/>
      <c r="HX50" s="46"/>
      <c r="HY50" s="46"/>
      <c r="HZ50" s="46"/>
      <c r="IA50" s="46"/>
      <c r="IB50" s="46"/>
      <c r="IC50" s="46"/>
      <c r="ID50" s="46"/>
      <c r="IE50" s="46"/>
      <c r="IF50" s="46"/>
      <c r="IG50" s="46"/>
      <c r="IH50" s="46"/>
      <c r="II50" s="46"/>
      <c r="IJ50" s="46"/>
      <c r="IK50" s="46"/>
      <c r="IL50" s="46"/>
      <c r="IM50" s="46"/>
      <c r="IN50" s="46"/>
      <c r="IO50" s="46"/>
    </row>
    <row r="51" spans="1:249" s="6" customFormat="1" ht="20.25" customHeight="1">
      <c r="A51" s="24" t="s">
        <v>90</v>
      </c>
      <c r="B51" s="25" t="s">
        <v>91</v>
      </c>
      <c r="C51" s="81">
        <v>3694700</v>
      </c>
      <c r="D51" s="26">
        <v>1180560</v>
      </c>
      <c r="E51" s="26">
        <v>1041922.4</v>
      </c>
      <c r="F51" s="27">
        <f t="shared" si="0"/>
        <v>28.200460118548193</v>
      </c>
      <c r="G51" s="27">
        <f t="shared" si="1"/>
        <v>88.25662397506268</v>
      </c>
      <c r="H51" s="44"/>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c r="IB51" s="46"/>
      <c r="IC51" s="46"/>
      <c r="ID51" s="46"/>
      <c r="IE51" s="46"/>
      <c r="IF51" s="46"/>
      <c r="IG51" s="46"/>
      <c r="IH51" s="46"/>
      <c r="II51" s="46"/>
      <c r="IJ51" s="46"/>
      <c r="IK51" s="46"/>
      <c r="IL51" s="46"/>
      <c r="IM51" s="46"/>
      <c r="IN51" s="46"/>
      <c r="IO51" s="46"/>
    </row>
    <row r="52" spans="1:249" s="6" customFormat="1" ht="52.5" customHeight="1">
      <c r="A52" s="24" t="s">
        <v>166</v>
      </c>
      <c r="B52" s="25" t="s">
        <v>167</v>
      </c>
      <c r="C52" s="81">
        <v>189400</v>
      </c>
      <c r="D52" s="26">
        <v>152130</v>
      </c>
      <c r="E52" s="26">
        <v>128225.15</v>
      </c>
      <c r="F52" s="27">
        <f t="shared" si="0"/>
        <v>67.70071277719113</v>
      </c>
      <c r="G52" s="27">
        <f t="shared" si="1"/>
        <v>84.28656412278971</v>
      </c>
      <c r="H52" s="44"/>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row>
    <row r="53" spans="1:249" s="6" customFormat="1" ht="21" customHeight="1">
      <c r="A53" s="24" t="s">
        <v>92</v>
      </c>
      <c r="B53" s="25" t="s">
        <v>93</v>
      </c>
      <c r="C53" s="81">
        <v>65000</v>
      </c>
      <c r="D53" s="26">
        <v>25099</v>
      </c>
      <c r="E53" s="26">
        <v>15299.18</v>
      </c>
      <c r="F53" s="27">
        <f t="shared" si="0"/>
        <v>23.5372</v>
      </c>
      <c r="G53" s="27">
        <f t="shared" si="1"/>
        <v>60.9553368660106</v>
      </c>
      <c r="H53" s="44"/>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c r="HB53" s="46"/>
      <c r="HC53" s="46"/>
      <c r="HD53" s="46"/>
      <c r="HE53" s="46"/>
      <c r="HF53" s="46"/>
      <c r="HG53" s="46"/>
      <c r="HH53" s="46"/>
      <c r="HI53" s="46"/>
      <c r="HJ53" s="46"/>
      <c r="HK53" s="46"/>
      <c r="HL53" s="46"/>
      <c r="HM53" s="46"/>
      <c r="HN53" s="46"/>
      <c r="HO53" s="46"/>
      <c r="HP53" s="46"/>
      <c r="HQ53" s="46"/>
      <c r="HR53" s="46"/>
      <c r="HS53" s="46"/>
      <c r="HT53" s="46"/>
      <c r="HU53" s="46"/>
      <c r="HV53" s="46"/>
      <c r="HW53" s="46"/>
      <c r="HX53" s="46"/>
      <c r="HY53" s="46"/>
      <c r="HZ53" s="46"/>
      <c r="IA53" s="46"/>
      <c r="IB53" s="46"/>
      <c r="IC53" s="46"/>
      <c r="ID53" s="46"/>
      <c r="IE53" s="46"/>
      <c r="IF53" s="46"/>
      <c r="IG53" s="46"/>
      <c r="IH53" s="46"/>
      <c r="II53" s="46"/>
      <c r="IJ53" s="46"/>
      <c r="IK53" s="46"/>
      <c r="IL53" s="46"/>
      <c r="IM53" s="46"/>
      <c r="IN53" s="46"/>
      <c r="IO53" s="46"/>
    </row>
    <row r="54" spans="1:249" s="6" customFormat="1" ht="26.25" customHeight="1">
      <c r="A54" s="14" t="s">
        <v>94</v>
      </c>
      <c r="B54" s="21" t="s">
        <v>95</v>
      </c>
      <c r="C54" s="81">
        <v>8112000</v>
      </c>
      <c r="D54" s="16">
        <v>1981050</v>
      </c>
      <c r="E54" s="16">
        <v>1848687.46</v>
      </c>
      <c r="F54" s="27">
        <f t="shared" si="0"/>
        <v>22.789539694280077</v>
      </c>
      <c r="G54" s="27">
        <f t="shared" si="1"/>
        <v>93.31856641679917</v>
      </c>
      <c r="H54" s="44"/>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row>
    <row r="55" spans="1:7" ht="21" customHeight="1">
      <c r="A55" s="11" t="s">
        <v>96</v>
      </c>
      <c r="B55" s="29" t="s">
        <v>97</v>
      </c>
      <c r="C55" s="13">
        <f>C56</f>
        <v>26000</v>
      </c>
      <c r="D55" s="13">
        <f>D56</f>
        <v>26000</v>
      </c>
      <c r="E55" s="13">
        <f>E56</f>
        <v>0</v>
      </c>
      <c r="F55" s="10">
        <f>SUM(E55/C54*100)</f>
        <v>0</v>
      </c>
      <c r="G55" s="10">
        <f t="shared" si="1"/>
        <v>0</v>
      </c>
    </row>
    <row r="56" spans="1:7" ht="16.5" customHeight="1">
      <c r="A56" s="14" t="s">
        <v>98</v>
      </c>
      <c r="B56" s="17" t="s">
        <v>99</v>
      </c>
      <c r="C56" s="81">
        <v>26000</v>
      </c>
      <c r="D56" s="16">
        <v>26000</v>
      </c>
      <c r="E56" s="16">
        <v>0</v>
      </c>
      <c r="F56" s="27">
        <f>SUM(E56/C56*100)</f>
        <v>0</v>
      </c>
      <c r="G56" s="27">
        <f>SUM(E56/D56*100)</f>
        <v>0</v>
      </c>
    </row>
    <row r="57" spans="1:249" s="6" customFormat="1" ht="18.75" customHeight="1">
      <c r="A57" s="30">
        <v>110000</v>
      </c>
      <c r="B57" s="12" t="s">
        <v>100</v>
      </c>
      <c r="C57" s="13">
        <f>SUM(C58:C63)</f>
        <v>6340848</v>
      </c>
      <c r="D57" s="13">
        <f>SUM(D58:D63)</f>
        <v>2039379</v>
      </c>
      <c r="E57" s="13">
        <f>SUM(E58:E63)</f>
        <v>1639866.45</v>
      </c>
      <c r="F57" s="10">
        <f aca="true" t="shared" si="4" ref="F57:F88">SUM(E57/C57*100)</f>
        <v>25.861942282798765</v>
      </c>
      <c r="G57" s="10">
        <f t="shared" si="1"/>
        <v>80.41008807092747</v>
      </c>
      <c r="H57" s="44"/>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W57" s="46"/>
      <c r="GX57" s="46"/>
      <c r="GY57" s="46"/>
      <c r="GZ57" s="46"/>
      <c r="HA57" s="46"/>
      <c r="HB57" s="46"/>
      <c r="HC57" s="46"/>
      <c r="HD57" s="46"/>
      <c r="HE57" s="46"/>
      <c r="HF57" s="46"/>
      <c r="HG57" s="46"/>
      <c r="HH57" s="46"/>
      <c r="HI57" s="46"/>
      <c r="HJ57" s="46"/>
      <c r="HK57" s="46"/>
      <c r="HL57" s="46"/>
      <c r="HM57" s="46"/>
      <c r="HN57" s="46"/>
      <c r="HO57" s="46"/>
      <c r="HP57" s="46"/>
      <c r="HQ57" s="46"/>
      <c r="HR57" s="46"/>
      <c r="HS57" s="46"/>
      <c r="HT57" s="46"/>
      <c r="HU57" s="46"/>
      <c r="HV57" s="46"/>
      <c r="HW57" s="46"/>
      <c r="HX57" s="46"/>
      <c r="HY57" s="46"/>
      <c r="HZ57" s="46"/>
      <c r="IA57" s="46"/>
      <c r="IB57" s="46"/>
      <c r="IC57" s="46"/>
      <c r="ID57" s="46"/>
      <c r="IE57" s="46"/>
      <c r="IF57" s="46"/>
      <c r="IG57" s="46"/>
      <c r="IH57" s="46"/>
      <c r="II57" s="46"/>
      <c r="IJ57" s="46"/>
      <c r="IK57" s="46"/>
      <c r="IL57" s="46"/>
      <c r="IM57" s="46"/>
      <c r="IN57" s="46"/>
      <c r="IO57" s="46"/>
    </row>
    <row r="58" spans="1:249" s="6" customFormat="1" ht="19.5" customHeight="1">
      <c r="A58" s="31">
        <v>110103</v>
      </c>
      <c r="B58" s="15" t="s">
        <v>101</v>
      </c>
      <c r="C58" s="81">
        <v>65000</v>
      </c>
      <c r="D58" s="16">
        <v>31607</v>
      </c>
      <c r="E58" s="16"/>
      <c r="F58" s="27">
        <f t="shared" si="4"/>
        <v>0</v>
      </c>
      <c r="G58" s="27">
        <f t="shared" si="1"/>
        <v>0</v>
      </c>
      <c r="H58" s="44"/>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46"/>
      <c r="FW58" s="46"/>
      <c r="FX58" s="46"/>
      <c r="FY58" s="46"/>
      <c r="FZ58" s="46"/>
      <c r="GA58" s="46"/>
      <c r="GB58" s="46"/>
      <c r="GC58" s="46"/>
      <c r="GD58" s="46"/>
      <c r="GE58" s="46"/>
      <c r="GF58" s="46"/>
      <c r="GG58" s="46"/>
      <c r="GH58" s="46"/>
      <c r="GI58" s="46"/>
      <c r="GJ58" s="46"/>
      <c r="GK58" s="46"/>
      <c r="GL58" s="46"/>
      <c r="GM58" s="46"/>
      <c r="GN58" s="46"/>
      <c r="GO58" s="46"/>
      <c r="GP58" s="46"/>
      <c r="GQ58" s="46"/>
      <c r="GR58" s="46"/>
      <c r="GS58" s="46"/>
      <c r="GT58" s="46"/>
      <c r="GU58" s="46"/>
      <c r="GV58" s="46"/>
      <c r="GW58" s="46"/>
      <c r="GX58" s="46"/>
      <c r="GY58" s="46"/>
      <c r="GZ58" s="46"/>
      <c r="HA58" s="46"/>
      <c r="HB58" s="46"/>
      <c r="HC58" s="46"/>
      <c r="HD58" s="46"/>
      <c r="HE58" s="46"/>
      <c r="HF58" s="46"/>
      <c r="HG58" s="46"/>
      <c r="HH58" s="46"/>
      <c r="HI58" s="46"/>
      <c r="HJ58" s="46"/>
      <c r="HK58" s="46"/>
      <c r="HL58" s="46"/>
      <c r="HM58" s="46"/>
      <c r="HN58" s="46"/>
      <c r="HO58" s="46"/>
      <c r="HP58" s="46"/>
      <c r="HQ58" s="46"/>
      <c r="HR58" s="46"/>
      <c r="HS58" s="46"/>
      <c r="HT58" s="46"/>
      <c r="HU58" s="46"/>
      <c r="HV58" s="46"/>
      <c r="HW58" s="46"/>
      <c r="HX58" s="46"/>
      <c r="HY58" s="46"/>
      <c r="HZ58" s="46"/>
      <c r="IA58" s="46"/>
      <c r="IB58" s="46"/>
      <c r="IC58" s="46"/>
      <c r="ID58" s="46"/>
      <c r="IE58" s="46"/>
      <c r="IF58" s="46"/>
      <c r="IG58" s="46"/>
      <c r="IH58" s="46"/>
      <c r="II58" s="46"/>
      <c r="IJ58" s="46"/>
      <c r="IK58" s="46"/>
      <c r="IL58" s="46"/>
      <c r="IM58" s="46"/>
      <c r="IN58" s="46"/>
      <c r="IO58" s="46"/>
    </row>
    <row r="59" spans="1:249" s="6" customFormat="1" ht="21.75" customHeight="1">
      <c r="A59" s="31">
        <v>110201</v>
      </c>
      <c r="B59" s="15" t="s">
        <v>102</v>
      </c>
      <c r="C59" s="81">
        <v>3234390</v>
      </c>
      <c r="D59" s="16">
        <v>998020</v>
      </c>
      <c r="E59" s="16">
        <v>876011.5</v>
      </c>
      <c r="F59" s="27">
        <f t="shared" si="4"/>
        <v>27.084287918278253</v>
      </c>
      <c r="G59" s="27">
        <f t="shared" si="1"/>
        <v>87.77494438989198</v>
      </c>
      <c r="H59" s="44"/>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c r="FH59" s="46"/>
      <c r="FI59" s="46"/>
      <c r="FJ59" s="46"/>
      <c r="FK59" s="46"/>
      <c r="FL59" s="46"/>
      <c r="FM59" s="46"/>
      <c r="FN59" s="46"/>
      <c r="FO59" s="46"/>
      <c r="FP59" s="46"/>
      <c r="FQ59" s="46"/>
      <c r="FR59" s="46"/>
      <c r="FS59" s="46"/>
      <c r="FT59" s="46"/>
      <c r="FU59" s="46"/>
      <c r="FV59" s="46"/>
      <c r="FW59" s="46"/>
      <c r="FX59" s="46"/>
      <c r="FY59" s="46"/>
      <c r="FZ59" s="46"/>
      <c r="GA59" s="46"/>
      <c r="GB59" s="46"/>
      <c r="GC59" s="46"/>
      <c r="GD59" s="46"/>
      <c r="GE59" s="46"/>
      <c r="GF59" s="46"/>
      <c r="GG59" s="46"/>
      <c r="GH59" s="46"/>
      <c r="GI59" s="46"/>
      <c r="GJ59" s="46"/>
      <c r="GK59" s="46"/>
      <c r="GL59" s="46"/>
      <c r="GM59" s="46"/>
      <c r="GN59" s="46"/>
      <c r="GO59" s="46"/>
      <c r="GP59" s="46"/>
      <c r="GQ59" s="46"/>
      <c r="GR59" s="46"/>
      <c r="GS59" s="46"/>
      <c r="GT59" s="46"/>
      <c r="GU59" s="46"/>
      <c r="GV59" s="46"/>
      <c r="GW59" s="46"/>
      <c r="GX59" s="46"/>
      <c r="GY59" s="46"/>
      <c r="GZ59" s="46"/>
      <c r="HA59" s="46"/>
      <c r="HB59" s="46"/>
      <c r="HC59" s="46"/>
      <c r="HD59" s="46"/>
      <c r="HE59" s="46"/>
      <c r="HF59" s="46"/>
      <c r="HG59" s="46"/>
      <c r="HH59" s="46"/>
      <c r="HI59" s="46"/>
      <c r="HJ59" s="46"/>
      <c r="HK59" s="46"/>
      <c r="HL59" s="46"/>
      <c r="HM59" s="46"/>
      <c r="HN59" s="46"/>
      <c r="HO59" s="46"/>
      <c r="HP59" s="46"/>
      <c r="HQ59" s="46"/>
      <c r="HR59" s="46"/>
      <c r="HS59" s="46"/>
      <c r="HT59" s="46"/>
      <c r="HU59" s="46"/>
      <c r="HV59" s="46"/>
      <c r="HW59" s="46"/>
      <c r="HX59" s="46"/>
      <c r="HY59" s="46"/>
      <c r="HZ59" s="46"/>
      <c r="IA59" s="46"/>
      <c r="IB59" s="46"/>
      <c r="IC59" s="46"/>
      <c r="ID59" s="46"/>
      <c r="IE59" s="46"/>
      <c r="IF59" s="46"/>
      <c r="IG59" s="46"/>
      <c r="IH59" s="46"/>
      <c r="II59" s="46"/>
      <c r="IJ59" s="46"/>
      <c r="IK59" s="46"/>
      <c r="IL59" s="46"/>
      <c r="IM59" s="46"/>
      <c r="IN59" s="46"/>
      <c r="IO59" s="46"/>
    </row>
    <row r="60" spans="1:249" s="6" customFormat="1" ht="16.5" customHeight="1">
      <c r="A60" s="31">
        <v>110202</v>
      </c>
      <c r="B60" s="15" t="s">
        <v>103</v>
      </c>
      <c r="C60" s="81">
        <v>18895</v>
      </c>
      <c r="D60" s="16">
        <v>3475</v>
      </c>
      <c r="E60" s="16">
        <v>3377.69</v>
      </c>
      <c r="F60" s="27">
        <f t="shared" si="4"/>
        <v>17.876104789626886</v>
      </c>
      <c r="G60" s="27">
        <f t="shared" si="1"/>
        <v>97.19971223021582</v>
      </c>
      <c r="H60" s="44"/>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46"/>
      <c r="FH60" s="46"/>
      <c r="FI60" s="46"/>
      <c r="FJ60" s="46"/>
      <c r="FK60" s="46"/>
      <c r="FL60" s="46"/>
      <c r="FM60" s="46"/>
      <c r="FN60" s="46"/>
      <c r="FO60" s="46"/>
      <c r="FP60" s="46"/>
      <c r="FQ60" s="46"/>
      <c r="FR60" s="46"/>
      <c r="FS60" s="46"/>
      <c r="FT60" s="46"/>
      <c r="FU60" s="46"/>
      <c r="FV60" s="46"/>
      <c r="FW60" s="46"/>
      <c r="FX60" s="46"/>
      <c r="FY60" s="46"/>
      <c r="FZ60" s="46"/>
      <c r="GA60" s="46"/>
      <c r="GB60" s="46"/>
      <c r="GC60" s="46"/>
      <c r="GD60" s="46"/>
      <c r="GE60" s="46"/>
      <c r="GF60" s="46"/>
      <c r="GG60" s="46"/>
      <c r="GH60" s="46"/>
      <c r="GI60" s="46"/>
      <c r="GJ60" s="46"/>
      <c r="GK60" s="46"/>
      <c r="GL60" s="46"/>
      <c r="GM60" s="46"/>
      <c r="GN60" s="46"/>
      <c r="GO60" s="46"/>
      <c r="GP60" s="46"/>
      <c r="GQ60" s="46"/>
      <c r="GR60" s="46"/>
      <c r="GS60" s="46"/>
      <c r="GT60" s="46"/>
      <c r="GU60" s="46"/>
      <c r="GV60" s="46"/>
      <c r="GW60" s="46"/>
      <c r="GX60" s="46"/>
      <c r="GY60" s="46"/>
      <c r="GZ60" s="46"/>
      <c r="HA60" s="46"/>
      <c r="HB60" s="46"/>
      <c r="HC60" s="46"/>
      <c r="HD60" s="46"/>
      <c r="HE60" s="46"/>
      <c r="HF60" s="46"/>
      <c r="HG60" s="46"/>
      <c r="HH60" s="46"/>
      <c r="HI60" s="46"/>
      <c r="HJ60" s="46"/>
      <c r="HK60" s="46"/>
      <c r="HL60" s="46"/>
      <c r="HM60" s="46"/>
      <c r="HN60" s="46"/>
      <c r="HO60" s="46"/>
      <c r="HP60" s="46"/>
      <c r="HQ60" s="46"/>
      <c r="HR60" s="46"/>
      <c r="HS60" s="46"/>
      <c r="HT60" s="46"/>
      <c r="HU60" s="46"/>
      <c r="HV60" s="46"/>
      <c r="HW60" s="46"/>
      <c r="HX60" s="46"/>
      <c r="HY60" s="46"/>
      <c r="HZ60" s="46"/>
      <c r="IA60" s="46"/>
      <c r="IB60" s="46"/>
      <c r="IC60" s="46"/>
      <c r="ID60" s="46"/>
      <c r="IE60" s="46"/>
      <c r="IF60" s="46"/>
      <c r="IG60" s="46"/>
      <c r="IH60" s="46"/>
      <c r="II60" s="46"/>
      <c r="IJ60" s="46"/>
      <c r="IK60" s="46"/>
      <c r="IL60" s="46"/>
      <c r="IM60" s="46"/>
      <c r="IN60" s="46"/>
      <c r="IO60" s="46"/>
    </row>
    <row r="61" spans="1:249" s="6" customFormat="1" ht="21.75" customHeight="1">
      <c r="A61" s="31">
        <v>110204</v>
      </c>
      <c r="B61" s="15" t="s">
        <v>104</v>
      </c>
      <c r="C61" s="81">
        <v>912283</v>
      </c>
      <c r="D61" s="16">
        <v>330952</v>
      </c>
      <c r="E61" s="16">
        <v>213058.44</v>
      </c>
      <c r="F61" s="27">
        <f t="shared" si="4"/>
        <v>23.35442401097028</v>
      </c>
      <c r="G61" s="27">
        <f t="shared" si="1"/>
        <v>64.37744446324542</v>
      </c>
      <c r="H61" s="44"/>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c r="HZ61" s="46"/>
      <c r="IA61" s="46"/>
      <c r="IB61" s="46"/>
      <c r="IC61" s="46"/>
      <c r="ID61" s="46"/>
      <c r="IE61" s="46"/>
      <c r="IF61" s="46"/>
      <c r="IG61" s="46"/>
      <c r="IH61" s="46"/>
      <c r="II61" s="46"/>
      <c r="IJ61" s="46"/>
      <c r="IK61" s="46"/>
      <c r="IL61" s="46"/>
      <c r="IM61" s="46"/>
      <c r="IN61" s="46"/>
      <c r="IO61" s="46"/>
    </row>
    <row r="62" spans="1:249" s="6" customFormat="1" ht="21.75" customHeight="1">
      <c r="A62" s="31">
        <v>110205</v>
      </c>
      <c r="B62" s="15" t="s">
        <v>105</v>
      </c>
      <c r="C62" s="81">
        <v>1801680</v>
      </c>
      <c r="D62" s="16">
        <v>558565</v>
      </c>
      <c r="E62" s="16">
        <v>481098.96</v>
      </c>
      <c r="F62" s="27">
        <f t="shared" si="4"/>
        <v>26.702797389103505</v>
      </c>
      <c r="G62" s="27">
        <f t="shared" si="1"/>
        <v>86.1312398736047</v>
      </c>
      <c r="H62" s="44"/>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c r="FG62" s="46"/>
      <c r="FH62" s="46"/>
      <c r="FI62" s="46"/>
      <c r="FJ62" s="46"/>
      <c r="FK62" s="46"/>
      <c r="FL62" s="46"/>
      <c r="FM62" s="46"/>
      <c r="FN62" s="46"/>
      <c r="FO62" s="46"/>
      <c r="FP62" s="46"/>
      <c r="FQ62" s="46"/>
      <c r="FR62" s="46"/>
      <c r="FS62" s="46"/>
      <c r="FT62" s="46"/>
      <c r="FU62" s="46"/>
      <c r="FV62" s="46"/>
      <c r="FW62" s="46"/>
      <c r="FX62" s="46"/>
      <c r="FY62" s="46"/>
      <c r="FZ62" s="46"/>
      <c r="GA62" s="46"/>
      <c r="GB62" s="46"/>
      <c r="GC62" s="46"/>
      <c r="GD62" s="46"/>
      <c r="GE62" s="46"/>
      <c r="GF62" s="46"/>
      <c r="GG62" s="46"/>
      <c r="GH62" s="46"/>
      <c r="GI62" s="46"/>
      <c r="GJ62" s="46"/>
      <c r="GK62" s="46"/>
      <c r="GL62" s="46"/>
      <c r="GM62" s="46"/>
      <c r="GN62" s="46"/>
      <c r="GO62" s="46"/>
      <c r="GP62" s="46"/>
      <c r="GQ62" s="46"/>
      <c r="GR62" s="46"/>
      <c r="GS62" s="46"/>
      <c r="GT62" s="46"/>
      <c r="GU62" s="46"/>
      <c r="GV62" s="46"/>
      <c r="GW62" s="46"/>
      <c r="GX62" s="46"/>
      <c r="GY62" s="46"/>
      <c r="GZ62" s="46"/>
      <c r="HA62" s="46"/>
      <c r="HB62" s="46"/>
      <c r="HC62" s="46"/>
      <c r="HD62" s="46"/>
      <c r="HE62" s="46"/>
      <c r="HF62" s="46"/>
      <c r="HG62" s="46"/>
      <c r="HH62" s="46"/>
      <c r="HI62" s="46"/>
      <c r="HJ62" s="46"/>
      <c r="HK62" s="46"/>
      <c r="HL62" s="46"/>
      <c r="HM62" s="46"/>
      <c r="HN62" s="46"/>
      <c r="HO62" s="46"/>
      <c r="HP62" s="46"/>
      <c r="HQ62" s="46"/>
      <c r="HR62" s="46"/>
      <c r="HS62" s="46"/>
      <c r="HT62" s="46"/>
      <c r="HU62" s="46"/>
      <c r="HV62" s="46"/>
      <c r="HW62" s="46"/>
      <c r="HX62" s="46"/>
      <c r="HY62" s="46"/>
      <c r="HZ62" s="46"/>
      <c r="IA62" s="46"/>
      <c r="IB62" s="46"/>
      <c r="IC62" s="46"/>
      <c r="ID62" s="46"/>
      <c r="IE62" s="46"/>
      <c r="IF62" s="46"/>
      <c r="IG62" s="46"/>
      <c r="IH62" s="46"/>
      <c r="II62" s="46"/>
      <c r="IJ62" s="46"/>
      <c r="IK62" s="46"/>
      <c r="IL62" s="46"/>
      <c r="IM62" s="46"/>
      <c r="IN62" s="46"/>
      <c r="IO62" s="46"/>
    </row>
    <row r="63" spans="1:249" s="6" customFormat="1" ht="21.75" customHeight="1">
      <c r="A63" s="31">
        <v>110502</v>
      </c>
      <c r="B63" s="15" t="s">
        <v>106</v>
      </c>
      <c r="C63" s="81">
        <v>308600</v>
      </c>
      <c r="D63" s="16">
        <v>116760</v>
      </c>
      <c r="E63" s="16">
        <v>66319.86</v>
      </c>
      <c r="F63" s="27">
        <f t="shared" si="4"/>
        <v>21.490557355800387</v>
      </c>
      <c r="G63" s="27">
        <f t="shared" si="1"/>
        <v>56.80015416238437</v>
      </c>
      <c r="H63" s="44"/>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6"/>
      <c r="HJ63" s="46"/>
      <c r="HK63" s="46"/>
      <c r="HL63" s="46"/>
      <c r="HM63" s="46"/>
      <c r="HN63" s="46"/>
      <c r="HO63" s="46"/>
      <c r="HP63" s="46"/>
      <c r="HQ63" s="46"/>
      <c r="HR63" s="46"/>
      <c r="HS63" s="46"/>
      <c r="HT63" s="46"/>
      <c r="HU63" s="46"/>
      <c r="HV63" s="46"/>
      <c r="HW63" s="46"/>
      <c r="HX63" s="46"/>
      <c r="HY63" s="46"/>
      <c r="HZ63" s="46"/>
      <c r="IA63" s="46"/>
      <c r="IB63" s="46"/>
      <c r="IC63" s="46"/>
      <c r="ID63" s="46"/>
      <c r="IE63" s="46"/>
      <c r="IF63" s="46"/>
      <c r="IG63" s="46"/>
      <c r="IH63" s="46"/>
      <c r="II63" s="46"/>
      <c r="IJ63" s="46"/>
      <c r="IK63" s="46"/>
      <c r="IL63" s="46"/>
      <c r="IM63" s="46"/>
      <c r="IN63" s="46"/>
      <c r="IO63" s="46"/>
    </row>
    <row r="64" spans="1:249" s="6" customFormat="1" ht="18.75" customHeight="1">
      <c r="A64" s="30">
        <v>120000</v>
      </c>
      <c r="B64" s="12" t="s">
        <v>107</v>
      </c>
      <c r="C64" s="13">
        <f>SUM(C65:C66)</f>
        <v>180000</v>
      </c>
      <c r="D64" s="13">
        <f>SUM(D65:D66)</f>
        <v>90000</v>
      </c>
      <c r="E64" s="13">
        <f>SUM(E65:E66)</f>
        <v>0</v>
      </c>
      <c r="F64" s="10">
        <f t="shared" si="4"/>
        <v>0</v>
      </c>
      <c r="G64" s="10">
        <f t="shared" si="1"/>
        <v>0</v>
      </c>
      <c r="H64" s="44"/>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c r="HG64" s="46"/>
      <c r="HH64" s="46"/>
      <c r="HI64" s="46"/>
      <c r="HJ64" s="46"/>
      <c r="HK64" s="46"/>
      <c r="HL64" s="46"/>
      <c r="HM64" s="46"/>
      <c r="HN64" s="46"/>
      <c r="HO64" s="46"/>
      <c r="HP64" s="46"/>
      <c r="HQ64" s="46"/>
      <c r="HR64" s="46"/>
      <c r="HS64" s="46"/>
      <c r="HT64" s="46"/>
      <c r="HU64" s="46"/>
      <c r="HV64" s="46"/>
      <c r="HW64" s="46"/>
      <c r="HX64" s="46"/>
      <c r="HY64" s="46"/>
      <c r="HZ64" s="46"/>
      <c r="IA64" s="46"/>
      <c r="IB64" s="46"/>
      <c r="IC64" s="46"/>
      <c r="ID64" s="46"/>
      <c r="IE64" s="46"/>
      <c r="IF64" s="46"/>
      <c r="IG64" s="46"/>
      <c r="IH64" s="46"/>
      <c r="II64" s="46"/>
      <c r="IJ64" s="46"/>
      <c r="IK64" s="46"/>
      <c r="IL64" s="46"/>
      <c r="IM64" s="46"/>
      <c r="IN64" s="46"/>
      <c r="IO64" s="46"/>
    </row>
    <row r="65" spans="1:249" s="6" customFormat="1" ht="20.25" customHeight="1">
      <c r="A65" s="31">
        <v>120201</v>
      </c>
      <c r="B65" s="15" t="s">
        <v>108</v>
      </c>
      <c r="C65" s="16">
        <v>160000</v>
      </c>
      <c r="D65" s="16">
        <v>80000</v>
      </c>
      <c r="E65" s="16"/>
      <c r="F65" s="27">
        <f t="shared" si="4"/>
        <v>0</v>
      </c>
      <c r="G65" s="27">
        <f>SUM(E65/D65*100)</f>
        <v>0</v>
      </c>
      <c r="H65" s="44"/>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c r="GQ65" s="46"/>
      <c r="GR65" s="46"/>
      <c r="GS65" s="46"/>
      <c r="GT65" s="46"/>
      <c r="GU65" s="46"/>
      <c r="GV65" s="46"/>
      <c r="GW65" s="46"/>
      <c r="GX65" s="46"/>
      <c r="GY65" s="46"/>
      <c r="GZ65" s="46"/>
      <c r="HA65" s="46"/>
      <c r="HB65" s="46"/>
      <c r="HC65" s="46"/>
      <c r="HD65" s="46"/>
      <c r="HE65" s="46"/>
      <c r="HF65" s="46"/>
      <c r="HG65" s="46"/>
      <c r="HH65" s="46"/>
      <c r="HI65" s="46"/>
      <c r="HJ65" s="46"/>
      <c r="HK65" s="46"/>
      <c r="HL65" s="46"/>
      <c r="HM65" s="46"/>
      <c r="HN65" s="46"/>
      <c r="HO65" s="46"/>
      <c r="HP65" s="46"/>
      <c r="HQ65" s="46"/>
      <c r="HR65" s="46"/>
      <c r="HS65" s="46"/>
      <c r="HT65" s="46"/>
      <c r="HU65" s="46"/>
      <c r="HV65" s="46"/>
      <c r="HW65" s="46"/>
      <c r="HX65" s="46"/>
      <c r="HY65" s="46"/>
      <c r="HZ65" s="46"/>
      <c r="IA65" s="46"/>
      <c r="IB65" s="46"/>
      <c r="IC65" s="46"/>
      <c r="ID65" s="46"/>
      <c r="IE65" s="46"/>
      <c r="IF65" s="46"/>
      <c r="IG65" s="46"/>
      <c r="IH65" s="46"/>
      <c r="II65" s="46"/>
      <c r="IJ65" s="46"/>
      <c r="IK65" s="46"/>
      <c r="IL65" s="46"/>
      <c r="IM65" s="46"/>
      <c r="IN65" s="46"/>
      <c r="IO65" s="46"/>
    </row>
    <row r="66" spans="1:249" s="6" customFormat="1" ht="18.75" customHeight="1">
      <c r="A66" s="31">
        <v>120300</v>
      </c>
      <c r="B66" s="15" t="s">
        <v>109</v>
      </c>
      <c r="C66" s="16">
        <v>20000</v>
      </c>
      <c r="D66" s="16">
        <v>10000</v>
      </c>
      <c r="E66" s="16">
        <v>0</v>
      </c>
      <c r="F66" s="27">
        <f t="shared" si="4"/>
        <v>0</v>
      </c>
      <c r="G66" s="27">
        <v>0</v>
      </c>
      <c r="H66" s="44"/>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c r="FO66" s="46"/>
      <c r="FP66" s="46"/>
      <c r="FQ66" s="46"/>
      <c r="FR66" s="46"/>
      <c r="FS66" s="46"/>
      <c r="FT66" s="46"/>
      <c r="FU66" s="46"/>
      <c r="FV66" s="46"/>
      <c r="FW66" s="46"/>
      <c r="FX66" s="46"/>
      <c r="FY66" s="46"/>
      <c r="FZ66" s="46"/>
      <c r="GA66" s="46"/>
      <c r="GB66" s="46"/>
      <c r="GC66" s="46"/>
      <c r="GD66" s="46"/>
      <c r="GE66" s="46"/>
      <c r="GF66" s="46"/>
      <c r="GG66" s="46"/>
      <c r="GH66" s="46"/>
      <c r="GI66" s="46"/>
      <c r="GJ66" s="46"/>
      <c r="GK66" s="46"/>
      <c r="GL66" s="46"/>
      <c r="GM66" s="46"/>
      <c r="GN66" s="46"/>
      <c r="GO66" s="46"/>
      <c r="GP66" s="46"/>
      <c r="GQ66" s="46"/>
      <c r="GR66" s="46"/>
      <c r="GS66" s="46"/>
      <c r="GT66" s="46"/>
      <c r="GU66" s="46"/>
      <c r="GV66" s="46"/>
      <c r="GW66" s="46"/>
      <c r="GX66" s="46"/>
      <c r="GY66" s="46"/>
      <c r="GZ66" s="46"/>
      <c r="HA66" s="46"/>
      <c r="HB66" s="46"/>
      <c r="HC66" s="46"/>
      <c r="HD66" s="46"/>
      <c r="HE66" s="46"/>
      <c r="HF66" s="46"/>
      <c r="HG66" s="46"/>
      <c r="HH66" s="46"/>
      <c r="HI66" s="46"/>
      <c r="HJ66" s="46"/>
      <c r="HK66" s="46"/>
      <c r="HL66" s="46"/>
      <c r="HM66" s="46"/>
      <c r="HN66" s="46"/>
      <c r="HO66" s="46"/>
      <c r="HP66" s="46"/>
      <c r="HQ66" s="46"/>
      <c r="HR66" s="46"/>
      <c r="HS66" s="46"/>
      <c r="HT66" s="46"/>
      <c r="HU66" s="46"/>
      <c r="HV66" s="46"/>
      <c r="HW66" s="46"/>
      <c r="HX66" s="46"/>
      <c r="HY66" s="46"/>
      <c r="HZ66" s="46"/>
      <c r="IA66" s="46"/>
      <c r="IB66" s="46"/>
      <c r="IC66" s="46"/>
      <c r="ID66" s="46"/>
      <c r="IE66" s="46"/>
      <c r="IF66" s="46"/>
      <c r="IG66" s="46"/>
      <c r="IH66" s="46"/>
      <c r="II66" s="46"/>
      <c r="IJ66" s="46"/>
      <c r="IK66" s="46"/>
      <c r="IL66" s="46"/>
      <c r="IM66" s="46"/>
      <c r="IN66" s="46"/>
      <c r="IO66" s="46"/>
    </row>
    <row r="67" spans="1:249" s="6" customFormat="1" ht="21" customHeight="1">
      <c r="A67" s="30">
        <v>130000</v>
      </c>
      <c r="B67" s="12" t="s">
        <v>110</v>
      </c>
      <c r="C67" s="13">
        <f>SUM(C68:C70)</f>
        <v>666500</v>
      </c>
      <c r="D67" s="13">
        <f>SUM(D68:D70)</f>
        <v>189585</v>
      </c>
      <c r="E67" s="13">
        <f>SUM(E68:E70)</f>
        <v>165214.78999999998</v>
      </c>
      <c r="F67" s="10">
        <f t="shared" si="4"/>
        <v>24.788415603900972</v>
      </c>
      <c r="G67" s="10">
        <f>SUM(E67/D67*100)</f>
        <v>87.14549674288577</v>
      </c>
      <c r="H67" s="44"/>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c r="FH67" s="46"/>
      <c r="FI67" s="46"/>
      <c r="FJ67" s="46"/>
      <c r="FK67" s="46"/>
      <c r="FL67" s="46"/>
      <c r="FM67" s="46"/>
      <c r="FN67" s="46"/>
      <c r="FO67" s="46"/>
      <c r="FP67" s="46"/>
      <c r="FQ67" s="46"/>
      <c r="FR67" s="46"/>
      <c r="FS67" s="46"/>
      <c r="FT67" s="46"/>
      <c r="FU67" s="46"/>
      <c r="FV67" s="46"/>
      <c r="FW67" s="46"/>
      <c r="FX67" s="46"/>
      <c r="FY67" s="46"/>
      <c r="FZ67" s="46"/>
      <c r="GA67" s="46"/>
      <c r="GB67" s="46"/>
      <c r="GC67" s="46"/>
      <c r="GD67" s="46"/>
      <c r="GE67" s="46"/>
      <c r="GF67" s="46"/>
      <c r="GG67" s="46"/>
      <c r="GH67" s="46"/>
      <c r="GI67" s="46"/>
      <c r="GJ67" s="46"/>
      <c r="GK67" s="46"/>
      <c r="GL67" s="46"/>
      <c r="GM67" s="46"/>
      <c r="GN67" s="46"/>
      <c r="GO67" s="46"/>
      <c r="GP67" s="46"/>
      <c r="GQ67" s="46"/>
      <c r="GR67" s="46"/>
      <c r="GS67" s="46"/>
      <c r="GT67" s="46"/>
      <c r="GU67" s="46"/>
      <c r="GV67" s="46"/>
      <c r="GW67" s="46"/>
      <c r="GX67" s="46"/>
      <c r="GY67" s="46"/>
      <c r="GZ67" s="46"/>
      <c r="HA67" s="46"/>
      <c r="HB67" s="46"/>
      <c r="HC67" s="46"/>
      <c r="HD67" s="46"/>
      <c r="HE67" s="46"/>
      <c r="HF67" s="46"/>
      <c r="HG67" s="46"/>
      <c r="HH67" s="46"/>
      <c r="HI67" s="46"/>
      <c r="HJ67" s="46"/>
      <c r="HK67" s="46"/>
      <c r="HL67" s="46"/>
      <c r="HM67" s="46"/>
      <c r="HN67" s="46"/>
      <c r="HO67" s="46"/>
      <c r="HP67" s="46"/>
      <c r="HQ67" s="46"/>
      <c r="HR67" s="46"/>
      <c r="HS67" s="46"/>
      <c r="HT67" s="46"/>
      <c r="HU67" s="46"/>
      <c r="HV67" s="46"/>
      <c r="HW67" s="46"/>
      <c r="HX67" s="46"/>
      <c r="HY67" s="46"/>
      <c r="HZ67" s="46"/>
      <c r="IA67" s="46"/>
      <c r="IB67" s="46"/>
      <c r="IC67" s="46"/>
      <c r="ID67" s="46"/>
      <c r="IE67" s="46"/>
      <c r="IF67" s="46"/>
      <c r="IG67" s="46"/>
      <c r="IH67" s="46"/>
      <c r="II67" s="46"/>
      <c r="IJ67" s="46"/>
      <c r="IK67" s="46"/>
      <c r="IL67" s="46"/>
      <c r="IM67" s="46"/>
      <c r="IN67" s="46"/>
      <c r="IO67" s="46"/>
    </row>
    <row r="68" spans="1:7" ht="20.25" customHeight="1">
      <c r="A68" s="31">
        <v>130102</v>
      </c>
      <c r="B68" s="15" t="s">
        <v>111</v>
      </c>
      <c r="C68" s="16">
        <v>25000</v>
      </c>
      <c r="D68" s="16">
        <v>5190</v>
      </c>
      <c r="E68" s="16"/>
      <c r="F68" s="27">
        <f t="shared" si="4"/>
        <v>0</v>
      </c>
      <c r="G68" s="27">
        <f>SUM(E68/D68*100)</f>
        <v>0</v>
      </c>
    </row>
    <row r="69" spans="1:7" ht="20.25" customHeight="1">
      <c r="A69" s="31">
        <v>130203</v>
      </c>
      <c r="B69" s="15" t="s">
        <v>112</v>
      </c>
      <c r="C69" s="16">
        <v>532350</v>
      </c>
      <c r="D69" s="16">
        <v>154540</v>
      </c>
      <c r="E69" s="16">
        <v>140172.11</v>
      </c>
      <c r="F69" s="27">
        <f t="shared" si="4"/>
        <v>26.33081807081807</v>
      </c>
      <c r="G69" s="27">
        <f>SUM(E69/D69*100)</f>
        <v>90.70280186359517</v>
      </c>
    </row>
    <row r="70" spans="1:8" ht="23.25" customHeight="1">
      <c r="A70" s="31">
        <v>130204</v>
      </c>
      <c r="B70" s="15" t="s">
        <v>113</v>
      </c>
      <c r="C70" s="16">
        <v>109150</v>
      </c>
      <c r="D70" s="16">
        <v>29855</v>
      </c>
      <c r="E70" s="16">
        <v>25042.68</v>
      </c>
      <c r="F70" s="27">
        <f t="shared" si="4"/>
        <v>22.943362345396242</v>
      </c>
      <c r="G70" s="27">
        <f>SUM(E70/D70*100)</f>
        <v>83.88102495394406</v>
      </c>
      <c r="H70" s="44">
        <v>4</v>
      </c>
    </row>
    <row r="71" spans="1:249" s="6" customFormat="1" ht="23.25" customHeight="1">
      <c r="A71" s="30">
        <v>160000</v>
      </c>
      <c r="B71" s="12" t="s">
        <v>195</v>
      </c>
      <c r="C71" s="13">
        <f>C72</f>
        <v>16076</v>
      </c>
      <c r="D71" s="13">
        <f>D72</f>
        <v>0</v>
      </c>
      <c r="E71" s="13"/>
      <c r="F71" s="27">
        <f>SUM(E71/C71*100)</f>
        <v>0</v>
      </c>
      <c r="G71" s="27">
        <v>0</v>
      </c>
      <c r="H71" s="80"/>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c r="FH71" s="46"/>
      <c r="FI71" s="46"/>
      <c r="FJ71" s="46"/>
      <c r="FK71" s="46"/>
      <c r="FL71" s="46"/>
      <c r="FM71" s="46"/>
      <c r="FN71" s="46"/>
      <c r="FO71" s="46"/>
      <c r="FP71" s="46"/>
      <c r="FQ71" s="46"/>
      <c r="FR71" s="46"/>
      <c r="FS71" s="46"/>
      <c r="FT71" s="46"/>
      <c r="FU71" s="46"/>
      <c r="FV71" s="46"/>
      <c r="FW71" s="46"/>
      <c r="FX71" s="46"/>
      <c r="FY71" s="46"/>
      <c r="FZ71" s="46"/>
      <c r="GA71" s="46"/>
      <c r="GB71" s="46"/>
      <c r="GC71" s="46"/>
      <c r="GD71" s="46"/>
      <c r="GE71" s="46"/>
      <c r="GF71" s="46"/>
      <c r="GG71" s="46"/>
      <c r="GH71" s="46"/>
      <c r="GI71" s="46"/>
      <c r="GJ71" s="46"/>
      <c r="GK71" s="46"/>
      <c r="GL71" s="46"/>
      <c r="GM71" s="46"/>
      <c r="GN71" s="46"/>
      <c r="GO71" s="46"/>
      <c r="GP71" s="46"/>
      <c r="GQ71" s="46"/>
      <c r="GR71" s="46"/>
      <c r="GS71" s="46"/>
      <c r="GT71" s="46"/>
      <c r="GU71" s="46"/>
      <c r="GV71" s="46"/>
      <c r="GW71" s="46"/>
      <c r="GX71" s="46"/>
      <c r="GY71" s="46"/>
      <c r="GZ71" s="46"/>
      <c r="HA71" s="46"/>
      <c r="HB71" s="46"/>
      <c r="HC71" s="46"/>
      <c r="HD71" s="46"/>
      <c r="HE71" s="46"/>
      <c r="HF71" s="46"/>
      <c r="HG71" s="46"/>
      <c r="HH71" s="46"/>
      <c r="HI71" s="46"/>
      <c r="HJ71" s="46"/>
      <c r="HK71" s="46"/>
      <c r="HL71" s="46"/>
      <c r="HM71" s="46"/>
      <c r="HN71" s="46"/>
      <c r="HO71" s="46"/>
      <c r="HP71" s="46"/>
      <c r="HQ71" s="46"/>
      <c r="HR71" s="46"/>
      <c r="HS71" s="46"/>
      <c r="HT71" s="46"/>
      <c r="HU71" s="46"/>
      <c r="HV71" s="46"/>
      <c r="HW71" s="46"/>
      <c r="HX71" s="46"/>
      <c r="HY71" s="46"/>
      <c r="HZ71" s="46"/>
      <c r="IA71" s="46"/>
      <c r="IB71" s="46"/>
      <c r="IC71" s="46"/>
      <c r="ID71" s="46"/>
      <c r="IE71" s="46"/>
      <c r="IF71" s="46"/>
      <c r="IG71" s="46"/>
      <c r="IH71" s="46"/>
      <c r="II71" s="46"/>
      <c r="IJ71" s="46"/>
      <c r="IK71" s="46"/>
      <c r="IL71" s="46"/>
      <c r="IM71" s="46"/>
      <c r="IN71" s="46"/>
      <c r="IO71" s="46"/>
    </row>
    <row r="72" spans="1:7" ht="23.25" customHeight="1">
      <c r="A72" s="31">
        <v>160903</v>
      </c>
      <c r="B72" s="15" t="s">
        <v>196</v>
      </c>
      <c r="C72" s="16">
        <v>16076</v>
      </c>
      <c r="D72" s="16">
        <v>0</v>
      </c>
      <c r="E72" s="16"/>
      <c r="F72" s="27">
        <f>SUM(E72/C72*100)</f>
        <v>0</v>
      </c>
      <c r="G72" s="27">
        <v>0</v>
      </c>
    </row>
    <row r="73" spans="1:7" ht="16.5" customHeight="1">
      <c r="A73" s="30">
        <v>170000</v>
      </c>
      <c r="B73" s="12" t="s">
        <v>114</v>
      </c>
      <c r="C73" s="13">
        <f>C74</f>
        <v>707900</v>
      </c>
      <c r="D73" s="13">
        <f>SUM(D74)</f>
        <v>134411.9</v>
      </c>
      <c r="E73" s="13">
        <f>SUM(E74)</f>
        <v>116355.86</v>
      </c>
      <c r="F73" s="10">
        <f t="shared" si="4"/>
        <v>16.436765079813533</v>
      </c>
      <c r="G73" s="10">
        <f>SUM(E73/D73*100)</f>
        <v>86.56663584102301</v>
      </c>
    </row>
    <row r="74" spans="1:7" ht="37.5" customHeight="1">
      <c r="A74" s="31">
        <v>170102</v>
      </c>
      <c r="B74" s="15" t="s">
        <v>115</v>
      </c>
      <c r="C74" s="16">
        <v>707900</v>
      </c>
      <c r="D74" s="16">
        <v>134411.9</v>
      </c>
      <c r="E74" s="16">
        <v>116355.86</v>
      </c>
      <c r="F74" s="27">
        <f>SUM(E74/C74*100)</f>
        <v>16.436765079813533</v>
      </c>
      <c r="G74" s="27">
        <f>SUM(E74/D74*100)</f>
        <v>86.56663584102301</v>
      </c>
    </row>
    <row r="75" spans="1:249" s="6" customFormat="1" ht="30" customHeight="1" hidden="1">
      <c r="A75" s="30">
        <v>180000</v>
      </c>
      <c r="B75" s="12" t="s">
        <v>193</v>
      </c>
      <c r="C75" s="13">
        <f>C76</f>
        <v>0</v>
      </c>
      <c r="D75" s="13">
        <f>D76</f>
        <v>0</v>
      </c>
      <c r="E75" s="13">
        <f>E76</f>
        <v>0</v>
      </c>
      <c r="F75" s="27">
        <v>0</v>
      </c>
      <c r="G75" s="27">
        <v>0</v>
      </c>
      <c r="H75" s="80"/>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c r="FO75" s="46"/>
      <c r="FP75" s="46"/>
      <c r="FQ75" s="46"/>
      <c r="FR75" s="46"/>
      <c r="FS75" s="46"/>
      <c r="FT75" s="46"/>
      <c r="FU75" s="46"/>
      <c r="FV75" s="46"/>
      <c r="FW75" s="46"/>
      <c r="FX75" s="46"/>
      <c r="FY75" s="46"/>
      <c r="FZ75" s="46"/>
      <c r="GA75" s="46"/>
      <c r="GB75" s="46"/>
      <c r="GC75" s="46"/>
      <c r="GD75" s="46"/>
      <c r="GE75" s="46"/>
      <c r="GF75" s="46"/>
      <c r="GG75" s="46"/>
      <c r="GH75" s="46"/>
      <c r="GI75" s="46"/>
      <c r="GJ75" s="46"/>
      <c r="GK75" s="46"/>
      <c r="GL75" s="46"/>
      <c r="GM75" s="46"/>
      <c r="GN75" s="46"/>
      <c r="GO75" s="46"/>
      <c r="GP75" s="46"/>
      <c r="GQ75" s="46"/>
      <c r="GR75" s="46"/>
      <c r="GS75" s="46"/>
      <c r="GT75" s="46"/>
      <c r="GU75" s="46"/>
      <c r="GV75" s="46"/>
      <c r="GW75" s="46"/>
      <c r="GX75" s="46"/>
      <c r="GY75" s="46"/>
      <c r="GZ75" s="46"/>
      <c r="HA75" s="46"/>
      <c r="HB75" s="46"/>
      <c r="HC75" s="46"/>
      <c r="HD75" s="46"/>
      <c r="HE75" s="46"/>
      <c r="HF75" s="46"/>
      <c r="HG75" s="46"/>
      <c r="HH75" s="46"/>
      <c r="HI75" s="46"/>
      <c r="HJ75" s="46"/>
      <c r="HK75" s="46"/>
      <c r="HL75" s="46"/>
      <c r="HM75" s="46"/>
      <c r="HN75" s="46"/>
      <c r="HO75" s="46"/>
      <c r="HP75" s="46"/>
      <c r="HQ75" s="46"/>
      <c r="HR75" s="46"/>
      <c r="HS75" s="46"/>
      <c r="HT75" s="46"/>
      <c r="HU75" s="46"/>
      <c r="HV75" s="46"/>
      <c r="HW75" s="46"/>
      <c r="HX75" s="46"/>
      <c r="HY75" s="46"/>
      <c r="HZ75" s="46"/>
      <c r="IA75" s="46"/>
      <c r="IB75" s="46"/>
      <c r="IC75" s="46"/>
      <c r="ID75" s="46"/>
      <c r="IE75" s="46"/>
      <c r="IF75" s="46"/>
      <c r="IG75" s="46"/>
      <c r="IH75" s="46"/>
      <c r="II75" s="46"/>
      <c r="IJ75" s="46"/>
      <c r="IK75" s="46"/>
      <c r="IL75" s="46"/>
      <c r="IM75" s="46"/>
      <c r="IN75" s="46"/>
      <c r="IO75" s="46"/>
    </row>
    <row r="76" spans="1:7" ht="23.25" customHeight="1" hidden="1">
      <c r="A76" s="31">
        <v>180404</v>
      </c>
      <c r="B76" s="15" t="s">
        <v>192</v>
      </c>
      <c r="C76" s="16"/>
      <c r="D76" s="16"/>
      <c r="E76" s="16"/>
      <c r="F76" s="27">
        <v>0</v>
      </c>
      <c r="G76" s="27">
        <v>0</v>
      </c>
    </row>
    <row r="77" spans="1:249" s="6" customFormat="1" ht="23.25" customHeight="1">
      <c r="A77" s="30">
        <v>180000</v>
      </c>
      <c r="B77" s="12" t="s">
        <v>193</v>
      </c>
      <c r="C77" s="13">
        <f>C78</f>
        <v>27500</v>
      </c>
      <c r="D77" s="13">
        <f>D78</f>
        <v>17987</v>
      </c>
      <c r="E77" s="13"/>
      <c r="F77" s="10">
        <f>SUM(E77/C77*100)</f>
        <v>0</v>
      </c>
      <c r="G77" s="10">
        <f aca="true" t="shared" si="5" ref="G77:G90">SUM(E77/D77*100)</f>
        <v>0</v>
      </c>
      <c r="H77" s="80"/>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c r="FR77" s="46"/>
      <c r="FS77" s="46"/>
      <c r="FT77" s="46"/>
      <c r="FU77" s="46"/>
      <c r="FV77" s="46"/>
      <c r="FW77" s="46"/>
      <c r="FX77" s="46"/>
      <c r="FY77" s="46"/>
      <c r="FZ77" s="46"/>
      <c r="GA77" s="46"/>
      <c r="GB77" s="46"/>
      <c r="GC77" s="46"/>
      <c r="GD77" s="46"/>
      <c r="GE77" s="46"/>
      <c r="GF77" s="46"/>
      <c r="GG77" s="46"/>
      <c r="GH77" s="46"/>
      <c r="GI77" s="46"/>
      <c r="GJ77" s="46"/>
      <c r="GK77" s="46"/>
      <c r="GL77" s="46"/>
      <c r="GM77" s="46"/>
      <c r="GN77" s="46"/>
      <c r="GO77" s="46"/>
      <c r="GP77" s="46"/>
      <c r="GQ77" s="46"/>
      <c r="GR77" s="46"/>
      <c r="GS77" s="46"/>
      <c r="GT77" s="46"/>
      <c r="GU77" s="46"/>
      <c r="GV77" s="46"/>
      <c r="GW77" s="46"/>
      <c r="GX77" s="46"/>
      <c r="GY77" s="46"/>
      <c r="GZ77" s="46"/>
      <c r="HA77" s="46"/>
      <c r="HB77" s="46"/>
      <c r="HC77" s="46"/>
      <c r="HD77" s="46"/>
      <c r="HE77" s="46"/>
      <c r="HF77" s="46"/>
      <c r="HG77" s="46"/>
      <c r="HH77" s="46"/>
      <c r="HI77" s="46"/>
      <c r="HJ77" s="46"/>
      <c r="HK77" s="46"/>
      <c r="HL77" s="46"/>
      <c r="HM77" s="46"/>
      <c r="HN77" s="46"/>
      <c r="HO77" s="46"/>
      <c r="HP77" s="46"/>
      <c r="HQ77" s="46"/>
      <c r="HR77" s="46"/>
      <c r="HS77" s="46"/>
      <c r="HT77" s="46"/>
      <c r="HU77" s="46"/>
      <c r="HV77" s="46"/>
      <c r="HW77" s="46"/>
      <c r="HX77" s="46"/>
      <c r="HY77" s="46"/>
      <c r="HZ77" s="46"/>
      <c r="IA77" s="46"/>
      <c r="IB77" s="46"/>
      <c r="IC77" s="46"/>
      <c r="ID77" s="46"/>
      <c r="IE77" s="46"/>
      <c r="IF77" s="46"/>
      <c r="IG77" s="46"/>
      <c r="IH77" s="46"/>
      <c r="II77" s="46"/>
      <c r="IJ77" s="46"/>
      <c r="IK77" s="46"/>
      <c r="IL77" s="46"/>
      <c r="IM77" s="46"/>
      <c r="IN77" s="46"/>
      <c r="IO77" s="46"/>
    </row>
    <row r="78" spans="1:7" ht="23.25" customHeight="1">
      <c r="A78" s="31">
        <v>180404</v>
      </c>
      <c r="B78" s="15" t="s">
        <v>192</v>
      </c>
      <c r="C78" s="16">
        <v>27500</v>
      </c>
      <c r="D78" s="16">
        <v>17987</v>
      </c>
      <c r="E78" s="16"/>
      <c r="F78" s="27">
        <f>SUM(E78/C78*100)</f>
        <v>0</v>
      </c>
      <c r="G78" s="27">
        <f t="shared" si="5"/>
        <v>0</v>
      </c>
    </row>
    <row r="79" spans="1:249" s="6" customFormat="1" ht="23.25" customHeight="1">
      <c r="A79" s="30">
        <v>210000</v>
      </c>
      <c r="B79" s="12" t="s">
        <v>116</v>
      </c>
      <c r="C79" s="13">
        <f>SUM(C80:C80)</f>
        <v>60000</v>
      </c>
      <c r="D79" s="13">
        <f>SUM(D80:D80)</f>
        <v>30000</v>
      </c>
      <c r="E79" s="13">
        <f>SUM(E80:E80)</f>
        <v>29910</v>
      </c>
      <c r="F79" s="10">
        <f t="shared" si="4"/>
        <v>49.85</v>
      </c>
      <c r="G79" s="10">
        <f t="shared" si="5"/>
        <v>99.7</v>
      </c>
      <c r="H79" s="44"/>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46"/>
      <c r="FI79" s="46"/>
      <c r="FJ79" s="46"/>
      <c r="FK79" s="46"/>
      <c r="FL79" s="46"/>
      <c r="FM79" s="46"/>
      <c r="FN79" s="46"/>
      <c r="FO79" s="46"/>
      <c r="FP79" s="46"/>
      <c r="FQ79" s="46"/>
      <c r="FR79" s="46"/>
      <c r="FS79" s="46"/>
      <c r="FT79" s="46"/>
      <c r="FU79" s="46"/>
      <c r="FV79" s="46"/>
      <c r="FW79" s="46"/>
      <c r="FX79" s="46"/>
      <c r="FY79" s="46"/>
      <c r="FZ79" s="46"/>
      <c r="GA79" s="46"/>
      <c r="GB79" s="46"/>
      <c r="GC79" s="46"/>
      <c r="GD79" s="46"/>
      <c r="GE79" s="46"/>
      <c r="GF79" s="46"/>
      <c r="GG79" s="46"/>
      <c r="GH79" s="46"/>
      <c r="GI79" s="46"/>
      <c r="GJ79" s="46"/>
      <c r="GK79" s="46"/>
      <c r="GL79" s="46"/>
      <c r="GM79" s="46"/>
      <c r="GN79" s="46"/>
      <c r="GO79" s="46"/>
      <c r="GP79" s="46"/>
      <c r="GQ79" s="46"/>
      <c r="GR79" s="46"/>
      <c r="GS79" s="46"/>
      <c r="GT79" s="46"/>
      <c r="GU79" s="46"/>
      <c r="GV79" s="46"/>
      <c r="GW79" s="46"/>
      <c r="GX79" s="46"/>
      <c r="GY79" s="46"/>
      <c r="GZ79" s="46"/>
      <c r="HA79" s="46"/>
      <c r="HB79" s="46"/>
      <c r="HC79" s="46"/>
      <c r="HD79" s="46"/>
      <c r="HE79" s="46"/>
      <c r="HF79" s="46"/>
      <c r="HG79" s="46"/>
      <c r="HH79" s="46"/>
      <c r="HI79" s="46"/>
      <c r="HJ79" s="46"/>
      <c r="HK79" s="46"/>
      <c r="HL79" s="46"/>
      <c r="HM79" s="46"/>
      <c r="HN79" s="46"/>
      <c r="HO79" s="46"/>
      <c r="HP79" s="46"/>
      <c r="HQ79" s="46"/>
      <c r="HR79" s="46"/>
      <c r="HS79" s="46"/>
      <c r="HT79" s="46"/>
      <c r="HU79" s="46"/>
      <c r="HV79" s="46"/>
      <c r="HW79" s="46"/>
      <c r="HX79" s="46"/>
      <c r="HY79" s="46"/>
      <c r="HZ79" s="46"/>
      <c r="IA79" s="46"/>
      <c r="IB79" s="46"/>
      <c r="IC79" s="46"/>
      <c r="ID79" s="46"/>
      <c r="IE79" s="46"/>
      <c r="IF79" s="46"/>
      <c r="IG79" s="46"/>
      <c r="IH79" s="46"/>
      <c r="II79" s="46"/>
      <c r="IJ79" s="46"/>
      <c r="IK79" s="46"/>
      <c r="IL79" s="46"/>
      <c r="IM79" s="46"/>
      <c r="IN79" s="46"/>
      <c r="IO79" s="46"/>
    </row>
    <row r="80" spans="1:249" s="6" customFormat="1" ht="24.75" customHeight="1">
      <c r="A80" s="31">
        <v>210105</v>
      </c>
      <c r="B80" s="15" t="s">
        <v>117</v>
      </c>
      <c r="C80" s="16">
        <v>60000</v>
      </c>
      <c r="D80" s="16">
        <v>30000</v>
      </c>
      <c r="E80" s="16">
        <v>29910</v>
      </c>
      <c r="F80" s="27">
        <f>SUM(E80/C80*100)</f>
        <v>49.85</v>
      </c>
      <c r="G80" s="27">
        <f t="shared" si="5"/>
        <v>99.7</v>
      </c>
      <c r="H80" s="44"/>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6"/>
      <c r="FF80" s="46"/>
      <c r="FG80" s="46"/>
      <c r="FH80" s="46"/>
      <c r="FI80" s="46"/>
      <c r="FJ80" s="46"/>
      <c r="FK80" s="46"/>
      <c r="FL80" s="46"/>
      <c r="FM80" s="46"/>
      <c r="FN80" s="46"/>
      <c r="FO80" s="46"/>
      <c r="FP80" s="46"/>
      <c r="FQ80" s="46"/>
      <c r="FR80" s="46"/>
      <c r="FS80" s="46"/>
      <c r="FT80" s="46"/>
      <c r="FU80" s="46"/>
      <c r="FV80" s="46"/>
      <c r="FW80" s="46"/>
      <c r="FX80" s="46"/>
      <c r="FY80" s="46"/>
      <c r="FZ80" s="46"/>
      <c r="GA80" s="46"/>
      <c r="GB80" s="46"/>
      <c r="GC80" s="46"/>
      <c r="GD80" s="46"/>
      <c r="GE80" s="46"/>
      <c r="GF80" s="46"/>
      <c r="GG80" s="46"/>
      <c r="GH80" s="46"/>
      <c r="GI80" s="46"/>
      <c r="GJ80" s="46"/>
      <c r="GK80" s="46"/>
      <c r="GL80" s="46"/>
      <c r="GM80" s="46"/>
      <c r="GN80" s="46"/>
      <c r="GO80" s="46"/>
      <c r="GP80" s="46"/>
      <c r="GQ80" s="46"/>
      <c r="GR80" s="46"/>
      <c r="GS80" s="46"/>
      <c r="GT80" s="46"/>
      <c r="GU80" s="46"/>
      <c r="GV80" s="46"/>
      <c r="GW80" s="46"/>
      <c r="GX80" s="46"/>
      <c r="GY80" s="46"/>
      <c r="GZ80" s="46"/>
      <c r="HA80" s="46"/>
      <c r="HB80" s="46"/>
      <c r="HC80" s="46"/>
      <c r="HD80" s="46"/>
      <c r="HE80" s="46"/>
      <c r="HF80" s="46"/>
      <c r="HG80" s="46"/>
      <c r="HH80" s="46"/>
      <c r="HI80" s="46"/>
      <c r="HJ80" s="46"/>
      <c r="HK80" s="46"/>
      <c r="HL80" s="46"/>
      <c r="HM80" s="46"/>
      <c r="HN80" s="46"/>
      <c r="HO80" s="46"/>
      <c r="HP80" s="46"/>
      <c r="HQ80" s="46"/>
      <c r="HR80" s="46"/>
      <c r="HS80" s="46"/>
      <c r="HT80" s="46"/>
      <c r="HU80" s="46"/>
      <c r="HV80" s="46"/>
      <c r="HW80" s="46"/>
      <c r="HX80" s="46"/>
      <c r="HY80" s="46"/>
      <c r="HZ80" s="46"/>
      <c r="IA80" s="46"/>
      <c r="IB80" s="46"/>
      <c r="IC80" s="46"/>
      <c r="ID80" s="46"/>
      <c r="IE80" s="46"/>
      <c r="IF80" s="46"/>
      <c r="IG80" s="46"/>
      <c r="IH80" s="46"/>
      <c r="II80" s="46"/>
      <c r="IJ80" s="46"/>
      <c r="IK80" s="46"/>
      <c r="IL80" s="46"/>
      <c r="IM80" s="46"/>
      <c r="IN80" s="46"/>
      <c r="IO80" s="46"/>
    </row>
    <row r="81" spans="1:249" s="6" customFormat="1" ht="18.75">
      <c r="A81" s="30">
        <v>250000</v>
      </c>
      <c r="B81" s="12" t="s">
        <v>118</v>
      </c>
      <c r="C81" s="13">
        <f>C82+C83</f>
        <v>130000</v>
      </c>
      <c r="D81" s="13">
        <f>D82+D83</f>
        <v>47263</v>
      </c>
      <c r="E81" s="13">
        <f>E82+E83</f>
        <v>20645.73</v>
      </c>
      <c r="F81" s="10">
        <f t="shared" si="4"/>
        <v>15.88133076923077</v>
      </c>
      <c r="G81" s="10">
        <f t="shared" si="5"/>
        <v>43.68264816029453</v>
      </c>
      <c r="H81" s="44"/>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46"/>
      <c r="DZ81" s="46"/>
      <c r="EA81" s="46"/>
      <c r="EB81" s="46"/>
      <c r="EC81" s="46"/>
      <c r="ED81" s="46"/>
      <c r="EE81" s="46"/>
      <c r="EF81" s="46"/>
      <c r="EG81" s="46"/>
      <c r="EH81" s="46"/>
      <c r="EI81" s="46"/>
      <c r="EJ81" s="46"/>
      <c r="EK81" s="46"/>
      <c r="EL81" s="46"/>
      <c r="EM81" s="46"/>
      <c r="EN81" s="46"/>
      <c r="EO81" s="46"/>
      <c r="EP81" s="46"/>
      <c r="EQ81" s="46"/>
      <c r="ER81" s="46"/>
      <c r="ES81" s="46"/>
      <c r="ET81" s="46"/>
      <c r="EU81" s="46"/>
      <c r="EV81" s="46"/>
      <c r="EW81" s="46"/>
      <c r="EX81" s="46"/>
      <c r="EY81" s="46"/>
      <c r="EZ81" s="46"/>
      <c r="FA81" s="46"/>
      <c r="FB81" s="46"/>
      <c r="FC81" s="46"/>
      <c r="FD81" s="46"/>
      <c r="FE81" s="46"/>
      <c r="FF81" s="46"/>
      <c r="FG81" s="46"/>
      <c r="FH81" s="46"/>
      <c r="FI81" s="46"/>
      <c r="FJ81" s="46"/>
      <c r="FK81" s="46"/>
      <c r="FL81" s="46"/>
      <c r="FM81" s="46"/>
      <c r="FN81" s="46"/>
      <c r="FO81" s="46"/>
      <c r="FP81" s="46"/>
      <c r="FQ81" s="46"/>
      <c r="FR81" s="46"/>
      <c r="FS81" s="46"/>
      <c r="FT81" s="46"/>
      <c r="FU81" s="46"/>
      <c r="FV81" s="46"/>
      <c r="FW81" s="46"/>
      <c r="FX81" s="46"/>
      <c r="FY81" s="46"/>
      <c r="FZ81" s="46"/>
      <c r="GA81" s="46"/>
      <c r="GB81" s="46"/>
      <c r="GC81" s="46"/>
      <c r="GD81" s="46"/>
      <c r="GE81" s="46"/>
      <c r="GF81" s="46"/>
      <c r="GG81" s="46"/>
      <c r="GH81" s="46"/>
      <c r="GI81" s="46"/>
      <c r="GJ81" s="46"/>
      <c r="GK81" s="46"/>
      <c r="GL81" s="46"/>
      <c r="GM81" s="46"/>
      <c r="GN81" s="46"/>
      <c r="GO81" s="46"/>
      <c r="GP81" s="46"/>
      <c r="GQ81" s="46"/>
      <c r="GR81" s="46"/>
      <c r="GS81" s="46"/>
      <c r="GT81" s="46"/>
      <c r="GU81" s="46"/>
      <c r="GV81" s="46"/>
      <c r="GW81" s="46"/>
      <c r="GX81" s="46"/>
      <c r="GY81" s="46"/>
      <c r="GZ81" s="46"/>
      <c r="HA81" s="46"/>
      <c r="HB81" s="46"/>
      <c r="HC81" s="46"/>
      <c r="HD81" s="46"/>
      <c r="HE81" s="46"/>
      <c r="HF81" s="46"/>
      <c r="HG81" s="46"/>
      <c r="HH81" s="46"/>
      <c r="HI81" s="46"/>
      <c r="HJ81" s="46"/>
      <c r="HK81" s="46"/>
      <c r="HL81" s="46"/>
      <c r="HM81" s="46"/>
      <c r="HN81" s="46"/>
      <c r="HO81" s="46"/>
      <c r="HP81" s="46"/>
      <c r="HQ81" s="46"/>
      <c r="HR81" s="46"/>
      <c r="HS81" s="46"/>
      <c r="HT81" s="46"/>
      <c r="HU81" s="46"/>
      <c r="HV81" s="46"/>
      <c r="HW81" s="46"/>
      <c r="HX81" s="46"/>
      <c r="HY81" s="46"/>
      <c r="HZ81" s="46"/>
      <c r="IA81" s="46"/>
      <c r="IB81" s="46"/>
      <c r="IC81" s="46"/>
      <c r="ID81" s="46"/>
      <c r="IE81" s="46"/>
      <c r="IF81" s="46"/>
      <c r="IG81" s="46"/>
      <c r="IH81" s="46"/>
      <c r="II81" s="46"/>
      <c r="IJ81" s="46"/>
      <c r="IK81" s="46"/>
      <c r="IL81" s="46"/>
      <c r="IM81" s="46"/>
      <c r="IN81" s="46"/>
      <c r="IO81" s="46"/>
    </row>
    <row r="82" spans="1:249" s="6" customFormat="1" ht="18.75">
      <c r="A82" s="31">
        <v>250102</v>
      </c>
      <c r="B82" s="15" t="s">
        <v>119</v>
      </c>
      <c r="C82" s="16">
        <v>50000</v>
      </c>
      <c r="D82" s="42">
        <v>16000</v>
      </c>
      <c r="E82" s="13">
        <v>0</v>
      </c>
      <c r="F82" s="27">
        <f>SUM(E82/C82*100)</f>
        <v>0</v>
      </c>
      <c r="G82" s="27">
        <f t="shared" si="5"/>
        <v>0</v>
      </c>
      <c r="H82" s="44"/>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46"/>
      <c r="DZ82" s="46"/>
      <c r="EA82" s="46"/>
      <c r="EB82" s="46"/>
      <c r="EC82" s="46"/>
      <c r="ED82" s="46"/>
      <c r="EE82" s="46"/>
      <c r="EF82" s="46"/>
      <c r="EG82" s="46"/>
      <c r="EH82" s="46"/>
      <c r="EI82" s="46"/>
      <c r="EJ82" s="46"/>
      <c r="EK82" s="46"/>
      <c r="EL82" s="46"/>
      <c r="EM82" s="46"/>
      <c r="EN82" s="46"/>
      <c r="EO82" s="46"/>
      <c r="EP82" s="46"/>
      <c r="EQ82" s="46"/>
      <c r="ER82" s="46"/>
      <c r="ES82" s="46"/>
      <c r="ET82" s="46"/>
      <c r="EU82" s="46"/>
      <c r="EV82" s="46"/>
      <c r="EW82" s="46"/>
      <c r="EX82" s="46"/>
      <c r="EY82" s="46"/>
      <c r="EZ82" s="46"/>
      <c r="FA82" s="46"/>
      <c r="FB82" s="46"/>
      <c r="FC82" s="46"/>
      <c r="FD82" s="46"/>
      <c r="FE82" s="46"/>
      <c r="FF82" s="46"/>
      <c r="FG82" s="46"/>
      <c r="FH82" s="46"/>
      <c r="FI82" s="46"/>
      <c r="FJ82" s="46"/>
      <c r="FK82" s="46"/>
      <c r="FL82" s="46"/>
      <c r="FM82" s="46"/>
      <c r="FN82" s="46"/>
      <c r="FO82" s="46"/>
      <c r="FP82" s="46"/>
      <c r="FQ82" s="46"/>
      <c r="FR82" s="46"/>
      <c r="FS82" s="46"/>
      <c r="FT82" s="46"/>
      <c r="FU82" s="46"/>
      <c r="FV82" s="46"/>
      <c r="FW82" s="46"/>
      <c r="FX82" s="46"/>
      <c r="FY82" s="46"/>
      <c r="FZ82" s="46"/>
      <c r="GA82" s="46"/>
      <c r="GB82" s="46"/>
      <c r="GC82" s="46"/>
      <c r="GD82" s="46"/>
      <c r="GE82" s="46"/>
      <c r="GF82" s="46"/>
      <c r="GG82" s="46"/>
      <c r="GH82" s="46"/>
      <c r="GI82" s="46"/>
      <c r="GJ82" s="46"/>
      <c r="GK82" s="46"/>
      <c r="GL82" s="46"/>
      <c r="GM82" s="46"/>
      <c r="GN82" s="46"/>
      <c r="GO82" s="46"/>
      <c r="GP82" s="46"/>
      <c r="GQ82" s="46"/>
      <c r="GR82" s="46"/>
      <c r="GS82" s="46"/>
      <c r="GT82" s="46"/>
      <c r="GU82" s="46"/>
      <c r="GV82" s="46"/>
      <c r="GW82" s="46"/>
      <c r="GX82" s="46"/>
      <c r="GY82" s="46"/>
      <c r="GZ82" s="46"/>
      <c r="HA82" s="46"/>
      <c r="HB82" s="46"/>
      <c r="HC82" s="46"/>
      <c r="HD82" s="46"/>
      <c r="HE82" s="46"/>
      <c r="HF82" s="46"/>
      <c r="HG82" s="46"/>
      <c r="HH82" s="46"/>
      <c r="HI82" s="46"/>
      <c r="HJ82" s="46"/>
      <c r="HK82" s="46"/>
      <c r="HL82" s="46"/>
      <c r="HM82" s="46"/>
      <c r="HN82" s="46"/>
      <c r="HO82" s="46"/>
      <c r="HP82" s="46"/>
      <c r="HQ82" s="46"/>
      <c r="HR82" s="46"/>
      <c r="HS82" s="46"/>
      <c r="HT82" s="46"/>
      <c r="HU82" s="46"/>
      <c r="HV82" s="46"/>
      <c r="HW82" s="46"/>
      <c r="HX82" s="46"/>
      <c r="HY82" s="46"/>
      <c r="HZ82" s="46"/>
      <c r="IA82" s="46"/>
      <c r="IB82" s="46"/>
      <c r="IC82" s="46"/>
      <c r="ID82" s="46"/>
      <c r="IE82" s="46"/>
      <c r="IF82" s="46"/>
      <c r="IG82" s="46"/>
      <c r="IH82" s="46"/>
      <c r="II82" s="46"/>
      <c r="IJ82" s="46"/>
      <c r="IK82" s="46"/>
      <c r="IL82" s="46"/>
      <c r="IM82" s="46"/>
      <c r="IN82" s="46"/>
      <c r="IO82" s="46"/>
    </row>
    <row r="83" spans="1:7" ht="18" customHeight="1">
      <c r="A83" s="31">
        <v>250404</v>
      </c>
      <c r="B83" s="15" t="s">
        <v>120</v>
      </c>
      <c r="C83" s="16">
        <v>80000</v>
      </c>
      <c r="D83" s="16">
        <v>31263</v>
      </c>
      <c r="E83" s="16">
        <v>20645.73</v>
      </c>
      <c r="F83" s="27">
        <f>SUM(E83/C83*100)</f>
        <v>25.807162499999997</v>
      </c>
      <c r="G83" s="27">
        <f t="shared" si="5"/>
        <v>66.03886383264562</v>
      </c>
    </row>
    <row r="84" spans="1:9" ht="18.75" customHeight="1">
      <c r="A84" s="11" t="s">
        <v>165</v>
      </c>
      <c r="B84" s="12" t="s">
        <v>121</v>
      </c>
      <c r="C84" s="13">
        <f>SUM(C4,C5,C13,C18,C57,C64,C67,C73,C79,C81,C55,C75,C71,C77)</f>
        <v>167909337</v>
      </c>
      <c r="D84" s="13">
        <f>SUM(D4,D5,D13,D18,D57,D64,D67,D73,D79,D81,D55,D75,D71,D77)</f>
        <v>58776518.36</v>
      </c>
      <c r="E84" s="13">
        <f>SUM(E4,E5,E13,E18,E57,E64,E67,E73,E79,E81,E55,E75,E71,E77)</f>
        <v>48559267.56999999</v>
      </c>
      <c r="F84" s="10">
        <f t="shared" si="4"/>
        <v>28.919932886162247</v>
      </c>
      <c r="G84" s="10">
        <f t="shared" si="5"/>
        <v>82.61678119921902</v>
      </c>
      <c r="I84" s="47" t="e">
        <f>E84+#REF!</f>
        <v>#REF!</v>
      </c>
    </row>
    <row r="85" spans="1:249" s="6" customFormat="1" ht="18.75" customHeight="1">
      <c r="A85" s="31">
        <v>250311</v>
      </c>
      <c r="B85" s="15" t="s">
        <v>122</v>
      </c>
      <c r="C85" s="16">
        <v>6479046</v>
      </c>
      <c r="D85" s="16">
        <v>1958306</v>
      </c>
      <c r="E85" s="16">
        <v>1443120.22</v>
      </c>
      <c r="F85" s="27">
        <f>SUM(E85/C85*100)</f>
        <v>22.273652942115245</v>
      </c>
      <c r="G85" s="27">
        <f t="shared" si="5"/>
        <v>73.69227383258796</v>
      </c>
      <c r="H85" s="44"/>
      <c r="I85" s="46"/>
      <c r="J85" s="49" t="e">
        <f>D85+#REF!+#REF!</f>
        <v>#REF!</v>
      </c>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c r="EA85" s="46"/>
      <c r="EB85" s="46"/>
      <c r="EC85" s="46"/>
      <c r="ED85" s="46"/>
      <c r="EE85" s="46"/>
      <c r="EF85" s="46"/>
      <c r="EG85" s="46"/>
      <c r="EH85" s="46"/>
      <c r="EI85" s="46"/>
      <c r="EJ85" s="46"/>
      <c r="EK85" s="46"/>
      <c r="EL85" s="46"/>
      <c r="EM85" s="46"/>
      <c r="EN85" s="46"/>
      <c r="EO85" s="46"/>
      <c r="EP85" s="46"/>
      <c r="EQ85" s="46"/>
      <c r="ER85" s="46"/>
      <c r="ES85" s="46"/>
      <c r="ET85" s="46"/>
      <c r="EU85" s="46"/>
      <c r="EV85" s="46"/>
      <c r="EW85" s="46"/>
      <c r="EX85" s="46"/>
      <c r="EY85" s="46"/>
      <c r="EZ85" s="46"/>
      <c r="FA85" s="46"/>
      <c r="FB85" s="46"/>
      <c r="FC85" s="46"/>
      <c r="FD85" s="46"/>
      <c r="FE85" s="46"/>
      <c r="FF85" s="46"/>
      <c r="FG85" s="46"/>
      <c r="FH85" s="46"/>
      <c r="FI85" s="46"/>
      <c r="FJ85" s="46"/>
      <c r="FK85" s="46"/>
      <c r="FL85" s="46"/>
      <c r="FM85" s="46"/>
      <c r="FN85" s="46"/>
      <c r="FO85" s="46"/>
      <c r="FP85" s="46"/>
      <c r="FQ85" s="46"/>
      <c r="FR85" s="46"/>
      <c r="FS85" s="46"/>
      <c r="FT85" s="46"/>
      <c r="FU85" s="46"/>
      <c r="FV85" s="46"/>
      <c r="FW85" s="46"/>
      <c r="FX85" s="46"/>
      <c r="FY85" s="46"/>
      <c r="FZ85" s="46"/>
      <c r="GA85" s="46"/>
      <c r="GB85" s="46"/>
      <c r="GC85" s="46"/>
      <c r="GD85" s="46"/>
      <c r="GE85" s="46"/>
      <c r="GF85" s="46"/>
      <c r="GG85" s="46"/>
      <c r="GH85" s="46"/>
      <c r="GI85" s="46"/>
      <c r="GJ85" s="46"/>
      <c r="GK85" s="46"/>
      <c r="GL85" s="46"/>
      <c r="GM85" s="46"/>
      <c r="GN85" s="46"/>
      <c r="GO85" s="46"/>
      <c r="GP85" s="46"/>
      <c r="GQ85" s="46"/>
      <c r="GR85" s="46"/>
      <c r="GS85" s="46"/>
      <c r="GT85" s="46"/>
      <c r="GU85" s="46"/>
      <c r="GV85" s="46"/>
      <c r="GW85" s="46"/>
      <c r="GX85" s="46"/>
      <c r="GY85" s="46"/>
      <c r="GZ85" s="46"/>
      <c r="HA85" s="46"/>
      <c r="HB85" s="46"/>
      <c r="HC85" s="46"/>
      <c r="HD85" s="46"/>
      <c r="HE85" s="46"/>
      <c r="HF85" s="46"/>
      <c r="HG85" s="46"/>
      <c r="HH85" s="46"/>
      <c r="HI85" s="46"/>
      <c r="HJ85" s="46"/>
      <c r="HK85" s="46"/>
      <c r="HL85" s="46"/>
      <c r="HM85" s="46"/>
      <c r="HN85" s="46"/>
      <c r="HO85" s="46"/>
      <c r="HP85" s="46"/>
      <c r="HQ85" s="46"/>
      <c r="HR85" s="46"/>
      <c r="HS85" s="46"/>
      <c r="HT85" s="46"/>
      <c r="HU85" s="46"/>
      <c r="HV85" s="46"/>
      <c r="HW85" s="46"/>
      <c r="HX85" s="46"/>
      <c r="HY85" s="46"/>
      <c r="HZ85" s="46"/>
      <c r="IA85" s="46"/>
      <c r="IB85" s="46"/>
      <c r="IC85" s="46"/>
      <c r="ID85" s="46"/>
      <c r="IE85" s="46"/>
      <c r="IF85" s="46"/>
      <c r="IG85" s="46"/>
      <c r="IH85" s="46"/>
      <c r="II85" s="46"/>
      <c r="IJ85" s="46"/>
      <c r="IK85" s="46"/>
      <c r="IL85" s="46"/>
      <c r="IM85" s="46"/>
      <c r="IN85" s="46"/>
      <c r="IO85" s="46"/>
    </row>
    <row r="86" spans="1:249" s="6" customFormat="1" ht="18.75" customHeight="1">
      <c r="A86" s="31">
        <v>250315</v>
      </c>
      <c r="B86" s="15" t="s">
        <v>211</v>
      </c>
      <c r="C86" s="16"/>
      <c r="D86" s="16">
        <v>230000</v>
      </c>
      <c r="E86" s="16">
        <v>190000</v>
      </c>
      <c r="F86" s="27"/>
      <c r="G86" s="27">
        <f t="shared" si="5"/>
        <v>82.6086956521739</v>
      </c>
      <c r="H86" s="44"/>
      <c r="I86" s="46"/>
      <c r="J86" s="49"/>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c r="EA86" s="46"/>
      <c r="EB86" s="46"/>
      <c r="EC86" s="46"/>
      <c r="ED86" s="46"/>
      <c r="EE86" s="46"/>
      <c r="EF86" s="46"/>
      <c r="EG86" s="46"/>
      <c r="EH86" s="46"/>
      <c r="EI86" s="46"/>
      <c r="EJ86" s="46"/>
      <c r="EK86" s="46"/>
      <c r="EL86" s="46"/>
      <c r="EM86" s="46"/>
      <c r="EN86" s="46"/>
      <c r="EO86" s="46"/>
      <c r="EP86" s="46"/>
      <c r="EQ86" s="46"/>
      <c r="ER86" s="46"/>
      <c r="ES86" s="46"/>
      <c r="ET86" s="46"/>
      <c r="EU86" s="46"/>
      <c r="EV86" s="46"/>
      <c r="EW86" s="46"/>
      <c r="EX86" s="46"/>
      <c r="EY86" s="46"/>
      <c r="EZ86" s="46"/>
      <c r="FA86" s="46"/>
      <c r="FB86" s="46"/>
      <c r="FC86" s="46"/>
      <c r="FD86" s="46"/>
      <c r="FE86" s="46"/>
      <c r="FF86" s="46"/>
      <c r="FG86" s="46"/>
      <c r="FH86" s="46"/>
      <c r="FI86" s="46"/>
      <c r="FJ86" s="46"/>
      <c r="FK86" s="46"/>
      <c r="FL86" s="46"/>
      <c r="FM86" s="46"/>
      <c r="FN86" s="46"/>
      <c r="FO86" s="46"/>
      <c r="FP86" s="46"/>
      <c r="FQ86" s="46"/>
      <c r="FR86" s="46"/>
      <c r="FS86" s="46"/>
      <c r="FT86" s="46"/>
      <c r="FU86" s="46"/>
      <c r="FV86" s="46"/>
      <c r="FW86" s="46"/>
      <c r="FX86" s="46"/>
      <c r="FY86" s="46"/>
      <c r="FZ86" s="46"/>
      <c r="GA86" s="46"/>
      <c r="GB86" s="46"/>
      <c r="GC86" s="46"/>
      <c r="GD86" s="46"/>
      <c r="GE86" s="46"/>
      <c r="GF86" s="46"/>
      <c r="GG86" s="46"/>
      <c r="GH86" s="46"/>
      <c r="GI86" s="46"/>
      <c r="GJ86" s="46"/>
      <c r="GK86" s="46"/>
      <c r="GL86" s="46"/>
      <c r="GM86" s="46"/>
      <c r="GN86" s="46"/>
      <c r="GO86" s="46"/>
      <c r="GP86" s="46"/>
      <c r="GQ86" s="46"/>
      <c r="GR86" s="46"/>
      <c r="GS86" s="46"/>
      <c r="GT86" s="46"/>
      <c r="GU86" s="46"/>
      <c r="GV86" s="46"/>
      <c r="GW86" s="46"/>
      <c r="GX86" s="46"/>
      <c r="GY86" s="46"/>
      <c r="GZ86" s="46"/>
      <c r="HA86" s="46"/>
      <c r="HB86" s="46"/>
      <c r="HC86" s="46"/>
      <c r="HD86" s="46"/>
      <c r="HE86" s="46"/>
      <c r="HF86" s="46"/>
      <c r="HG86" s="46"/>
      <c r="HH86" s="46"/>
      <c r="HI86" s="46"/>
      <c r="HJ86" s="46"/>
      <c r="HK86" s="46"/>
      <c r="HL86" s="46"/>
      <c r="HM86" s="46"/>
      <c r="HN86" s="46"/>
      <c r="HO86" s="46"/>
      <c r="HP86" s="46"/>
      <c r="HQ86" s="46"/>
      <c r="HR86" s="46"/>
      <c r="HS86" s="46"/>
      <c r="HT86" s="46"/>
      <c r="HU86" s="46"/>
      <c r="HV86" s="46"/>
      <c r="HW86" s="46"/>
      <c r="HX86" s="46"/>
      <c r="HY86" s="46"/>
      <c r="HZ86" s="46"/>
      <c r="IA86" s="46"/>
      <c r="IB86" s="46"/>
      <c r="IC86" s="46"/>
      <c r="ID86" s="46"/>
      <c r="IE86" s="46"/>
      <c r="IF86" s="46"/>
      <c r="IG86" s="46"/>
      <c r="IH86" s="46"/>
      <c r="II86" s="46"/>
      <c r="IJ86" s="46"/>
      <c r="IK86" s="46"/>
      <c r="IL86" s="46"/>
      <c r="IM86" s="46"/>
      <c r="IN86" s="46"/>
      <c r="IO86" s="46"/>
    </row>
    <row r="87" spans="1:249" s="6" customFormat="1" ht="41.25" customHeight="1">
      <c r="A87" s="31">
        <v>250352</v>
      </c>
      <c r="B87" s="15" t="s">
        <v>168</v>
      </c>
      <c r="C87" s="16">
        <v>159800</v>
      </c>
      <c r="D87" s="16">
        <v>36850</v>
      </c>
      <c r="E87" s="16">
        <v>36850</v>
      </c>
      <c r="F87" s="27">
        <f>SUM(E87/C87*100)</f>
        <v>23.060075093867336</v>
      </c>
      <c r="G87" s="27">
        <f t="shared" si="5"/>
        <v>100</v>
      </c>
      <c r="H87" s="44"/>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c r="FG87" s="46"/>
      <c r="FH87" s="46"/>
      <c r="FI87" s="46"/>
      <c r="FJ87" s="46"/>
      <c r="FK87" s="46"/>
      <c r="FL87" s="46"/>
      <c r="FM87" s="46"/>
      <c r="FN87" s="46"/>
      <c r="FO87" s="46"/>
      <c r="FP87" s="46"/>
      <c r="FQ87" s="46"/>
      <c r="FR87" s="46"/>
      <c r="FS87" s="46"/>
      <c r="FT87" s="46"/>
      <c r="FU87" s="46"/>
      <c r="FV87" s="46"/>
      <c r="FW87" s="46"/>
      <c r="FX87" s="46"/>
      <c r="FY87" s="46"/>
      <c r="FZ87" s="46"/>
      <c r="GA87" s="46"/>
      <c r="GB87" s="46"/>
      <c r="GC87" s="46"/>
      <c r="GD87" s="46"/>
      <c r="GE87" s="46"/>
      <c r="GF87" s="46"/>
      <c r="GG87" s="46"/>
      <c r="GH87" s="46"/>
      <c r="GI87" s="46"/>
      <c r="GJ87" s="46"/>
      <c r="GK87" s="46"/>
      <c r="GL87" s="46"/>
      <c r="GM87" s="46"/>
      <c r="GN87" s="46"/>
      <c r="GO87" s="46"/>
      <c r="GP87" s="46"/>
      <c r="GQ87" s="46"/>
      <c r="GR87" s="46"/>
      <c r="GS87" s="46"/>
      <c r="GT87" s="46"/>
      <c r="GU87" s="46"/>
      <c r="GV87" s="46"/>
      <c r="GW87" s="46"/>
      <c r="GX87" s="46"/>
      <c r="GY87" s="46"/>
      <c r="GZ87" s="46"/>
      <c r="HA87" s="46"/>
      <c r="HB87" s="46"/>
      <c r="HC87" s="46"/>
      <c r="HD87" s="46"/>
      <c r="HE87" s="46"/>
      <c r="HF87" s="46"/>
      <c r="HG87" s="46"/>
      <c r="HH87" s="46"/>
      <c r="HI87" s="46"/>
      <c r="HJ87" s="46"/>
      <c r="HK87" s="46"/>
      <c r="HL87" s="46"/>
      <c r="HM87" s="46"/>
      <c r="HN87" s="46"/>
      <c r="HO87" s="46"/>
      <c r="HP87" s="46"/>
      <c r="HQ87" s="46"/>
      <c r="HR87" s="46"/>
      <c r="HS87" s="46"/>
      <c r="HT87" s="46"/>
      <c r="HU87" s="46"/>
      <c r="HV87" s="46"/>
      <c r="HW87" s="46"/>
      <c r="HX87" s="46"/>
      <c r="HY87" s="46"/>
      <c r="HZ87" s="46"/>
      <c r="IA87" s="46"/>
      <c r="IB87" s="46"/>
      <c r="IC87" s="46"/>
      <c r="ID87" s="46"/>
      <c r="IE87" s="46"/>
      <c r="IF87" s="46"/>
      <c r="IG87" s="46"/>
      <c r="IH87" s="46"/>
      <c r="II87" s="46"/>
      <c r="IJ87" s="46"/>
      <c r="IK87" s="46"/>
      <c r="IL87" s="46"/>
      <c r="IM87" s="46"/>
      <c r="IN87" s="46"/>
      <c r="IO87" s="46"/>
    </row>
    <row r="88" spans="1:10" ht="24.75" customHeight="1">
      <c r="A88" s="30">
        <v>900203</v>
      </c>
      <c r="B88" s="12" t="s">
        <v>123</v>
      </c>
      <c r="C88" s="13">
        <f>SUM(C84:C87)</f>
        <v>174548183</v>
      </c>
      <c r="D88" s="13">
        <f>SUM(D84:D87)</f>
        <v>61001674.36</v>
      </c>
      <c r="E88" s="13">
        <f>SUM(E84:E87)</f>
        <v>50229237.78999999</v>
      </c>
      <c r="F88" s="10">
        <f t="shared" si="4"/>
        <v>28.776717652798478</v>
      </c>
      <c r="G88" s="10">
        <f t="shared" si="5"/>
        <v>82.34075263831822</v>
      </c>
      <c r="I88" s="48">
        <f>112724026.12-E88</f>
        <v>62494788.33000001</v>
      </c>
      <c r="J88" s="50" t="e">
        <f>D88+D90-'1 Доходи'!#REF!</f>
        <v>#REF!</v>
      </c>
    </row>
    <row r="89" spans="1:249" s="6" customFormat="1" ht="18.75">
      <c r="A89" s="30"/>
      <c r="B89" s="12" t="s">
        <v>124</v>
      </c>
      <c r="C89" s="13">
        <f>C90</f>
        <v>100000</v>
      </c>
      <c r="D89" s="13">
        <f>D90</f>
        <v>10000</v>
      </c>
      <c r="E89" s="13">
        <f>E90</f>
        <v>0</v>
      </c>
      <c r="F89" s="10">
        <f>SUM(E89/C89*100)</f>
        <v>0</v>
      </c>
      <c r="G89" s="10">
        <f t="shared" si="5"/>
        <v>0</v>
      </c>
      <c r="H89" s="80"/>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6"/>
      <c r="FF89" s="46"/>
      <c r="FG89" s="46"/>
      <c r="FH89" s="46"/>
      <c r="FI89" s="46"/>
      <c r="FJ89" s="46"/>
      <c r="FK89" s="46"/>
      <c r="FL89" s="46"/>
      <c r="FM89" s="46"/>
      <c r="FN89" s="46"/>
      <c r="FO89" s="46"/>
      <c r="FP89" s="46"/>
      <c r="FQ89" s="46"/>
      <c r="FR89" s="46"/>
      <c r="FS89" s="46"/>
      <c r="FT89" s="46"/>
      <c r="FU89" s="46"/>
      <c r="FV89" s="46"/>
      <c r="FW89" s="46"/>
      <c r="FX89" s="46"/>
      <c r="FY89" s="46"/>
      <c r="FZ89" s="46"/>
      <c r="GA89" s="46"/>
      <c r="GB89" s="46"/>
      <c r="GC89" s="46"/>
      <c r="GD89" s="46"/>
      <c r="GE89" s="46"/>
      <c r="GF89" s="46"/>
      <c r="GG89" s="46"/>
      <c r="GH89" s="46"/>
      <c r="GI89" s="46"/>
      <c r="GJ89" s="46"/>
      <c r="GK89" s="46"/>
      <c r="GL89" s="46"/>
      <c r="GM89" s="46"/>
      <c r="GN89" s="46"/>
      <c r="GO89" s="46"/>
      <c r="GP89" s="46"/>
      <c r="GQ89" s="46"/>
      <c r="GR89" s="46"/>
      <c r="GS89" s="46"/>
      <c r="GT89" s="46"/>
      <c r="GU89" s="46"/>
      <c r="GV89" s="46"/>
      <c r="GW89" s="46"/>
      <c r="GX89" s="46"/>
      <c r="GY89" s="46"/>
      <c r="GZ89" s="46"/>
      <c r="HA89" s="46"/>
      <c r="HB89" s="46"/>
      <c r="HC89" s="46"/>
      <c r="HD89" s="46"/>
      <c r="HE89" s="46"/>
      <c r="HF89" s="46"/>
      <c r="HG89" s="46"/>
      <c r="HH89" s="46"/>
      <c r="HI89" s="46"/>
      <c r="HJ89" s="46"/>
      <c r="HK89" s="46"/>
      <c r="HL89" s="46"/>
      <c r="HM89" s="46"/>
      <c r="HN89" s="46"/>
      <c r="HO89" s="46"/>
      <c r="HP89" s="46"/>
      <c r="HQ89" s="46"/>
      <c r="HR89" s="46"/>
      <c r="HS89" s="46"/>
      <c r="HT89" s="46"/>
      <c r="HU89" s="46"/>
      <c r="HV89" s="46"/>
      <c r="HW89" s="46"/>
      <c r="HX89" s="46"/>
      <c r="HY89" s="46"/>
      <c r="HZ89" s="46"/>
      <c r="IA89" s="46"/>
      <c r="IB89" s="46"/>
      <c r="IC89" s="46"/>
      <c r="ID89" s="46"/>
      <c r="IE89" s="46"/>
      <c r="IF89" s="46"/>
      <c r="IG89" s="46"/>
      <c r="IH89" s="46"/>
      <c r="II89" s="46"/>
      <c r="IJ89" s="46"/>
      <c r="IK89" s="46"/>
      <c r="IL89" s="46"/>
      <c r="IM89" s="46"/>
      <c r="IN89" s="46"/>
      <c r="IO89" s="46"/>
    </row>
    <row r="90" spans="1:7" ht="24.75" customHeight="1">
      <c r="A90" s="51">
        <v>250911</v>
      </c>
      <c r="B90" s="52" t="s">
        <v>125</v>
      </c>
      <c r="C90" s="20">
        <v>100000</v>
      </c>
      <c r="D90" s="20">
        <v>10000</v>
      </c>
      <c r="E90" s="20"/>
      <c r="F90" s="27">
        <f>SUM(E90/C90*100)</f>
        <v>0</v>
      </c>
      <c r="G90" s="27">
        <f t="shared" si="5"/>
        <v>0</v>
      </c>
    </row>
    <row r="91" spans="1:7" ht="18.75" customHeight="1">
      <c r="A91" s="142" t="s">
        <v>1</v>
      </c>
      <c r="B91" s="143"/>
      <c r="C91" s="143"/>
      <c r="D91" s="143"/>
      <c r="E91" s="143"/>
      <c r="F91" s="143"/>
      <c r="G91" s="144"/>
    </row>
    <row r="92" spans="1:7" ht="18.75">
      <c r="A92" s="7" t="s">
        <v>126</v>
      </c>
      <c r="B92" s="8" t="s">
        <v>127</v>
      </c>
      <c r="C92" s="9">
        <v>32440</v>
      </c>
      <c r="D92" s="9">
        <v>2440</v>
      </c>
      <c r="E92" s="9">
        <v>0</v>
      </c>
      <c r="F92" s="10">
        <f aca="true" t="shared" si="6" ref="F92:F98">SUM(E92/C92*100)</f>
        <v>0</v>
      </c>
      <c r="G92" s="10">
        <v>0</v>
      </c>
    </row>
    <row r="93" spans="1:7" ht="18" customHeight="1">
      <c r="A93" s="11" t="s">
        <v>5</v>
      </c>
      <c r="B93" s="12" t="s">
        <v>6</v>
      </c>
      <c r="C93" s="13">
        <f>C94</f>
        <v>1321030</v>
      </c>
      <c r="D93" s="13">
        <f>D94</f>
        <v>79400</v>
      </c>
      <c r="E93" s="13">
        <f>E94</f>
        <v>290832.87</v>
      </c>
      <c r="F93" s="10">
        <f t="shared" si="6"/>
        <v>22.015614331241533</v>
      </c>
      <c r="G93" s="10">
        <v>0</v>
      </c>
    </row>
    <row r="94" spans="1:7" ht="21" customHeight="1">
      <c r="A94" s="14" t="s">
        <v>7</v>
      </c>
      <c r="B94" s="15" t="s">
        <v>128</v>
      </c>
      <c r="C94" s="16">
        <v>1321030</v>
      </c>
      <c r="D94" s="16">
        <v>79400</v>
      </c>
      <c r="E94" s="16">
        <v>290832.87</v>
      </c>
      <c r="F94" s="27">
        <f t="shared" si="6"/>
        <v>22.015614331241533</v>
      </c>
      <c r="G94" s="27">
        <v>0</v>
      </c>
    </row>
    <row r="95" spans="1:7" ht="21" customHeight="1">
      <c r="A95" s="11" t="s">
        <v>16</v>
      </c>
      <c r="B95" s="12" t="s">
        <v>129</v>
      </c>
      <c r="C95" s="13">
        <f>C96+C97</f>
        <v>2387896</v>
      </c>
      <c r="D95" s="13">
        <f>D96+D97</f>
        <v>23000</v>
      </c>
      <c r="E95" s="13">
        <f>E96+E97</f>
        <v>304316.19</v>
      </c>
      <c r="F95" s="10">
        <f t="shared" si="6"/>
        <v>12.744114065269175</v>
      </c>
      <c r="G95" s="10">
        <v>0</v>
      </c>
    </row>
    <row r="96" spans="1:7" ht="21" customHeight="1">
      <c r="A96" s="14" t="s">
        <v>18</v>
      </c>
      <c r="B96" s="15" t="s">
        <v>19</v>
      </c>
      <c r="C96" s="16">
        <v>2214896</v>
      </c>
      <c r="D96" s="16"/>
      <c r="E96" s="16">
        <v>240028.79</v>
      </c>
      <c r="F96" s="27">
        <f t="shared" si="6"/>
        <v>10.837023047583273</v>
      </c>
      <c r="G96" s="27">
        <v>0</v>
      </c>
    </row>
    <row r="97" spans="1:7" ht="21" customHeight="1">
      <c r="A97" s="14" t="s">
        <v>204</v>
      </c>
      <c r="B97" s="15" t="s">
        <v>210</v>
      </c>
      <c r="C97" s="16">
        <v>173000</v>
      </c>
      <c r="D97" s="16">
        <v>23000</v>
      </c>
      <c r="E97" s="16">
        <v>64287.4</v>
      </c>
      <c r="F97" s="27">
        <f t="shared" si="6"/>
        <v>37.160346820809245</v>
      </c>
      <c r="G97" s="27"/>
    </row>
    <row r="98" spans="1:7" ht="18.75">
      <c r="A98" s="11" t="s">
        <v>24</v>
      </c>
      <c r="B98" s="12" t="s">
        <v>130</v>
      </c>
      <c r="C98" s="13">
        <f>C99</f>
        <v>285000</v>
      </c>
      <c r="D98" s="13">
        <f>D99</f>
        <v>0</v>
      </c>
      <c r="E98" s="13">
        <f>E99</f>
        <v>33822.97</v>
      </c>
      <c r="F98" s="10">
        <f t="shared" si="6"/>
        <v>11.867708771929825</v>
      </c>
      <c r="G98" s="92" t="s">
        <v>187</v>
      </c>
    </row>
    <row r="99" spans="1:7" ht="19.5" customHeight="1">
      <c r="A99" s="14" t="s">
        <v>90</v>
      </c>
      <c r="B99" s="15" t="s">
        <v>131</v>
      </c>
      <c r="C99" s="16">
        <v>285000</v>
      </c>
      <c r="D99" s="54"/>
      <c r="E99" s="16">
        <v>33822.97</v>
      </c>
      <c r="F99" s="27">
        <f>SUM(E99/C99*100)</f>
        <v>11.867708771929825</v>
      </c>
      <c r="G99" s="27">
        <v>0</v>
      </c>
    </row>
    <row r="100" spans="1:7" ht="22.5" customHeight="1">
      <c r="A100" s="11" t="s">
        <v>132</v>
      </c>
      <c r="B100" s="12" t="s">
        <v>133</v>
      </c>
      <c r="C100" s="13">
        <f>SUM(C101:C103)</f>
        <v>113000</v>
      </c>
      <c r="D100" s="13">
        <f>SUM(D101:D103)</f>
        <v>45000</v>
      </c>
      <c r="E100" s="13">
        <f>SUM(E101:E103)</f>
        <v>378</v>
      </c>
      <c r="F100" s="10">
        <f aca="true" t="shared" si="7" ref="F100:F110">SUM(E100/C100*100)</f>
        <v>0.3345132743362832</v>
      </c>
      <c r="G100" s="10">
        <f>SUM(E100/D100*100)</f>
        <v>0.84</v>
      </c>
    </row>
    <row r="101" spans="1:7" ht="17.25" customHeight="1">
      <c r="A101" s="14" t="s">
        <v>134</v>
      </c>
      <c r="B101" s="15" t="s">
        <v>102</v>
      </c>
      <c r="C101" s="16">
        <v>10000</v>
      </c>
      <c r="D101" s="16"/>
      <c r="E101" s="16">
        <v>378</v>
      </c>
      <c r="F101" s="27">
        <f t="shared" si="7"/>
        <v>3.7800000000000002</v>
      </c>
      <c r="G101" s="27">
        <v>0</v>
      </c>
    </row>
    <row r="102" spans="1:7" ht="22.5" customHeight="1">
      <c r="A102" s="14" t="s">
        <v>135</v>
      </c>
      <c r="B102" s="15" t="s">
        <v>104</v>
      </c>
      <c r="C102" s="16">
        <v>54430</v>
      </c>
      <c r="D102" s="16">
        <v>40000</v>
      </c>
      <c r="E102" s="16"/>
      <c r="F102" s="27">
        <f t="shared" si="7"/>
        <v>0</v>
      </c>
      <c r="G102" s="27">
        <f>SUM(E102/D102*100)</f>
        <v>0</v>
      </c>
    </row>
    <row r="103" spans="1:7" ht="21.75" customHeight="1">
      <c r="A103" s="14" t="s">
        <v>136</v>
      </c>
      <c r="B103" s="15" t="s">
        <v>105</v>
      </c>
      <c r="C103" s="16">
        <v>48570</v>
      </c>
      <c r="D103" s="16">
        <v>5000</v>
      </c>
      <c r="E103" s="16"/>
      <c r="F103" s="27">
        <f t="shared" si="7"/>
        <v>0</v>
      </c>
      <c r="G103" s="27">
        <v>0</v>
      </c>
    </row>
    <row r="104" spans="1:7" ht="24" customHeight="1">
      <c r="A104" s="32" t="s">
        <v>137</v>
      </c>
      <c r="B104" s="33" t="s">
        <v>138</v>
      </c>
      <c r="C104" s="34">
        <f>C105</f>
        <v>250000</v>
      </c>
      <c r="D104" s="34">
        <f>D105</f>
        <v>70000</v>
      </c>
      <c r="E104" s="34">
        <f>E105</f>
        <v>0</v>
      </c>
      <c r="F104" s="10">
        <f t="shared" si="7"/>
        <v>0</v>
      </c>
      <c r="G104" s="10">
        <v>0</v>
      </c>
    </row>
    <row r="105" spans="1:7" ht="24" customHeight="1">
      <c r="A105" s="14" t="s">
        <v>139</v>
      </c>
      <c r="B105" s="15" t="s">
        <v>140</v>
      </c>
      <c r="C105" s="16">
        <v>250000</v>
      </c>
      <c r="D105" s="16">
        <v>70000</v>
      </c>
      <c r="E105" s="16"/>
      <c r="F105" s="27">
        <f>SUM(E105/C105*100)</f>
        <v>0</v>
      </c>
      <c r="G105" s="27">
        <v>0</v>
      </c>
    </row>
    <row r="106" spans="1:7" ht="24" customHeight="1">
      <c r="A106" s="30">
        <v>180000</v>
      </c>
      <c r="B106" s="12" t="s">
        <v>193</v>
      </c>
      <c r="C106" s="13">
        <f>C107</f>
        <v>2500</v>
      </c>
      <c r="D106" s="13">
        <f>D107</f>
        <v>2500</v>
      </c>
      <c r="E106" s="16"/>
      <c r="F106" s="27">
        <f>SUM(E106/C106*100)</f>
        <v>0</v>
      </c>
      <c r="G106" s="27">
        <v>0</v>
      </c>
    </row>
    <row r="107" spans="1:7" ht="24" customHeight="1">
      <c r="A107" s="31">
        <v>180404</v>
      </c>
      <c r="B107" s="15" t="s">
        <v>192</v>
      </c>
      <c r="C107" s="16">
        <v>2500</v>
      </c>
      <c r="D107" s="16">
        <v>2500</v>
      </c>
      <c r="E107" s="16"/>
      <c r="F107" s="27">
        <f>SUM(E107/C107*100)</f>
        <v>0</v>
      </c>
      <c r="G107" s="27">
        <v>0</v>
      </c>
    </row>
    <row r="108" spans="1:7" ht="24" customHeight="1">
      <c r="A108" s="132" t="s">
        <v>228</v>
      </c>
      <c r="B108" s="133" t="s">
        <v>229</v>
      </c>
      <c r="C108" s="13">
        <f>C109</f>
        <v>160</v>
      </c>
      <c r="D108" s="13">
        <f>D109</f>
        <v>160</v>
      </c>
      <c r="E108" s="13">
        <f>E109</f>
        <v>0</v>
      </c>
      <c r="F108" s="27">
        <f>SUM(E108/C108*100)</f>
        <v>0</v>
      </c>
      <c r="G108" s="27">
        <v>0</v>
      </c>
    </row>
    <row r="109" spans="1:7" ht="24" customHeight="1">
      <c r="A109" s="31">
        <v>200200</v>
      </c>
      <c r="B109" s="15" t="s">
        <v>230</v>
      </c>
      <c r="C109" s="16">
        <v>160</v>
      </c>
      <c r="D109" s="16">
        <v>160</v>
      </c>
      <c r="E109" s="16"/>
      <c r="F109" s="27">
        <f>SUM(E109/C109*100)</f>
        <v>0</v>
      </c>
      <c r="G109" s="27">
        <v>0</v>
      </c>
    </row>
    <row r="110" spans="1:7" ht="43.5" customHeight="1">
      <c r="A110" s="14" t="s">
        <v>178</v>
      </c>
      <c r="B110" s="15" t="s">
        <v>179</v>
      </c>
      <c r="C110" s="16">
        <v>1110200</v>
      </c>
      <c r="D110" s="16">
        <v>195500</v>
      </c>
      <c r="E110" s="16">
        <v>82225.75</v>
      </c>
      <c r="F110" s="27">
        <f t="shared" si="7"/>
        <v>7.406390740407135</v>
      </c>
      <c r="G110" s="27">
        <f>SUM(E110/D110*100)</f>
        <v>42.059207161125315</v>
      </c>
    </row>
    <row r="111" spans="1:9" ht="18.75">
      <c r="A111" s="31"/>
      <c r="B111" s="12" t="s">
        <v>141</v>
      </c>
      <c r="C111" s="13">
        <f>SUM(C92,,C93,C95,C98,C100,C104,C110,C108,C106)</f>
        <v>5502226</v>
      </c>
      <c r="D111" s="13">
        <f>SUM(D92,,D93,D95,D98,D100,D104,D110,D108,D106)</f>
        <v>418000</v>
      </c>
      <c r="E111" s="13">
        <f>SUM(E92,,E93,E95,E98,E100,E104,E110,E108,E106)</f>
        <v>711575.78</v>
      </c>
      <c r="F111" s="10">
        <f>SUM(E111/C111*100)</f>
        <v>12.932507316129872</v>
      </c>
      <c r="G111" s="93" t="s">
        <v>187</v>
      </c>
      <c r="I111" s="48"/>
    </row>
    <row r="112" spans="1:7" ht="18.75">
      <c r="A112" s="31"/>
      <c r="B112" s="12" t="s">
        <v>142</v>
      </c>
      <c r="C112" s="13">
        <f>C113+C114</f>
        <v>0</v>
      </c>
      <c r="D112" s="13">
        <f>D113+D114</f>
        <v>0</v>
      </c>
      <c r="E112" s="13">
        <f>E113+E114</f>
        <v>-20000</v>
      </c>
      <c r="F112" s="10">
        <v>0</v>
      </c>
      <c r="G112" s="10">
        <v>0</v>
      </c>
    </row>
    <row r="113" spans="1:7" ht="21" customHeight="1">
      <c r="A113" s="31">
        <v>250911</v>
      </c>
      <c r="B113" s="15" t="s">
        <v>125</v>
      </c>
      <c r="C113" s="53">
        <v>100000</v>
      </c>
      <c r="D113" s="42">
        <v>25000</v>
      </c>
      <c r="E113" s="16"/>
      <c r="F113" s="27">
        <f>SUM(E113/C113*100)</f>
        <v>0</v>
      </c>
      <c r="G113" s="27">
        <f>SUM(E113/D113*100)</f>
        <v>0</v>
      </c>
    </row>
    <row r="114" spans="1:7" ht="20.25" customHeight="1">
      <c r="A114" s="31">
        <v>250912</v>
      </c>
      <c r="B114" s="15" t="s">
        <v>143</v>
      </c>
      <c r="C114" s="53">
        <v>-100000</v>
      </c>
      <c r="D114" s="42">
        <v>-25000</v>
      </c>
      <c r="E114" s="16">
        <v>-20000</v>
      </c>
      <c r="F114" s="27">
        <f>SUM(E114/C114*100)</f>
        <v>20</v>
      </c>
      <c r="G114" s="27">
        <f>SUM(E114/D114*100)</f>
        <v>80</v>
      </c>
    </row>
    <row r="115" spans="1:7" ht="24" customHeight="1">
      <c r="A115" s="35"/>
      <c r="B115" s="43" t="s">
        <v>144</v>
      </c>
      <c r="C115" s="13">
        <f>C88+C111</f>
        <v>180050409</v>
      </c>
      <c r="D115" s="13">
        <f>D88+D111</f>
        <v>61419674.36</v>
      </c>
      <c r="E115" s="13">
        <f>E88+E111</f>
        <v>50940813.56999999</v>
      </c>
      <c r="F115" s="10">
        <f>SUM(E115/C115*100)</f>
        <v>28.292528660681903</v>
      </c>
      <c r="G115" s="10">
        <f>SUM(E115/D115*100)</f>
        <v>82.93891835280644</v>
      </c>
    </row>
    <row r="116" spans="1:6" ht="6" customHeight="1">
      <c r="A116" s="36"/>
      <c r="B116" s="37"/>
      <c r="C116" s="40"/>
      <c r="D116" s="38"/>
      <c r="E116" s="38"/>
      <c r="F116" s="38"/>
    </row>
    <row r="117" spans="2:5" ht="18.75">
      <c r="B117" s="145" t="s">
        <v>233</v>
      </c>
      <c r="C117" s="40"/>
      <c r="D117" s="57"/>
      <c r="E117" s="3"/>
    </row>
    <row r="118" spans="2:8" ht="18.75">
      <c r="B118" s="146" t="s">
        <v>234</v>
      </c>
      <c r="C118" s="40"/>
      <c r="D118" s="3" t="s">
        <v>235</v>
      </c>
      <c r="E118" s="3"/>
      <c r="H118" s="44">
        <v>5</v>
      </c>
    </row>
    <row r="119" ht="18.75">
      <c r="C119" s="40"/>
    </row>
    <row r="120" spans="3:4" ht="15.75">
      <c r="C120" s="41"/>
      <c r="D120" s="41"/>
    </row>
    <row r="121" ht="15.75">
      <c r="D121" s="60"/>
    </row>
    <row r="122" spans="3:6" ht="18.75">
      <c r="C122" s="41"/>
      <c r="D122" s="58"/>
      <c r="E122" s="58"/>
      <c r="F122" s="39"/>
    </row>
    <row r="123" spans="5:6" ht="15.75">
      <c r="E123" s="39"/>
      <c r="F123" s="39"/>
    </row>
    <row r="124" spans="2:4" ht="15.75">
      <c r="B124" s="4" t="s">
        <v>145</v>
      </c>
      <c r="C124" s="41"/>
      <c r="D124" s="41"/>
    </row>
    <row r="126" spans="3:7" ht="23.25">
      <c r="C126" s="1" t="s">
        <v>190</v>
      </c>
      <c r="D126" s="39">
        <f>C7+C17+C19+C20+C21+C22+C23+C24+C25+C26+C27+C28+C29+C30+C31+C32+C33+C34+C35+C36+C37+C38+C39+C40+C41+C42+C43+C53+C74+C71</f>
        <v>59690476</v>
      </c>
      <c r="E126" s="39">
        <f>D7+D17+D19+D20+D21+D22+D23+D24+D25+D26+D27+D28+D29+D30+D31+D32+D33+D34+D35+D36+D37+D38+D39+D40+D41+D42+D44+D54+D74+D72</f>
        <v>19054680</v>
      </c>
      <c r="F126" s="79">
        <f>E7+E17+E19+E20+E21+E22+E23+E24+E25+E26+E27+E28+E29+E30+E31+E32+E33+E34+E35+E36+E37+E38+E39+E40+E41+E42+E44+E54+E74+E71</f>
        <v>17186083.599999998</v>
      </c>
      <c r="G126" s="91" t="s">
        <v>194</v>
      </c>
    </row>
    <row r="127" spans="4:5" ht="15.75">
      <c r="D127" s="39"/>
      <c r="E127" s="39"/>
    </row>
    <row r="128" ht="15.75">
      <c r="C128" s="1" t="s">
        <v>191</v>
      </c>
    </row>
    <row r="130" spans="4:6" ht="15.75">
      <c r="D130" s="39">
        <f>C84-D126</f>
        <v>108218861</v>
      </c>
      <c r="E130" s="39">
        <f>D84-E126</f>
        <v>39721838.36</v>
      </c>
      <c r="F130" s="39">
        <f>E84-F126</f>
        <v>31373183.969999995</v>
      </c>
    </row>
    <row r="131" spans="6:7" ht="15.75">
      <c r="F131" s="1">
        <v>132835.94</v>
      </c>
      <c r="G131" s="1">
        <v>91101</v>
      </c>
    </row>
    <row r="132" ht="15.75">
      <c r="F132" s="79">
        <f>F131+F126</f>
        <v>17318919.54</v>
      </c>
    </row>
    <row r="135" ht="23.25">
      <c r="F135" s="94">
        <f>E84-F132</f>
        <v>31240348.029999994</v>
      </c>
    </row>
    <row r="139" spans="3:5" ht="18.75">
      <c r="C139" s="134">
        <f>C7+C17+C19+C20+C21+C22+C23+C24+C25+C26+C27+C28+C29+C30+C31+C32+C33+C34+C35+C36+C37+C38+C39+C40+C41+C42+C44+C54+C72+C74</f>
        <v>67754176</v>
      </c>
      <c r="D139" s="134">
        <f>D7+D17+D19+D20+D21+D22+D23+D24+D25+D26+D27+D28+D29+D30+D31+D32+D33+D34+D35+D36+D37+D38+D39+D40+D41+D42+D44+D54+D72+D74</f>
        <v>19054680</v>
      </c>
      <c r="E139" s="134">
        <f>E7+E17+E19+E20+E21+E22+E23+E24+E25+E26+E27+E28+E29+E30+E31+E32+E33+E34+E35+E36+E37+E38+E39+E40+E41+E42+E44+E54+E72+E74</f>
        <v>17186083.599999998</v>
      </c>
    </row>
    <row r="140" spans="3:5" ht="18.75">
      <c r="C140" s="3"/>
      <c r="D140" s="3"/>
      <c r="E140" s="3"/>
    </row>
    <row r="141" spans="2:5" ht="18.75">
      <c r="B141" s="1" t="s">
        <v>191</v>
      </c>
      <c r="C141" s="3"/>
      <c r="D141" s="3"/>
      <c r="E141" s="3"/>
    </row>
    <row r="142" spans="3:5" ht="18.75">
      <c r="C142" s="134">
        <f>C84-C139</f>
        <v>100155161</v>
      </c>
      <c r="D142" s="134">
        <f>D84-D139</f>
        <v>39721838.36</v>
      </c>
      <c r="E142" s="134">
        <f>E84-E139</f>
        <v>31373183.969999995</v>
      </c>
    </row>
    <row r="143" spans="3:5" ht="18.75">
      <c r="C143" s="3"/>
      <c r="D143" s="3"/>
      <c r="E143" s="3"/>
    </row>
  </sheetData>
  <sheetProtection/>
  <mergeCells count="3">
    <mergeCell ref="A2:G2"/>
    <mergeCell ref="A3:G3"/>
    <mergeCell ref="A91:G91"/>
  </mergeCells>
  <printOptions/>
  <pageMargins left="0.7874015748031497" right="0.3937007874015748" top="0.3937007874015748" bottom="0.3937007874015748" header="0.31496062992125984" footer="0.35433070866141736"/>
  <pageSetup horizontalDpi="600" verticalDpi="600" orientation="landscape" paperSize="9" scale="48" r:id="rId3"/>
  <rowBreaks count="2" manualBreakCount="2">
    <brk id="27" max="7" man="1"/>
    <brk id="72"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Леся</cp:lastModifiedBy>
  <cp:lastPrinted>2014-05-29T13:18:21Z</cp:lastPrinted>
  <dcterms:created xsi:type="dcterms:W3CDTF">2002-12-06T14:14:06Z</dcterms:created>
  <dcterms:modified xsi:type="dcterms:W3CDTF">2014-07-01T09:43:30Z</dcterms:modified>
  <cp:category/>
  <cp:version/>
  <cp:contentType/>
  <cp:contentStatus/>
</cp:coreProperties>
</file>